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lekovic\Documents\2022. godina\vijeće\10. sjednica\Načelnik\"/>
    </mc:Choice>
  </mc:AlternateContent>
  <xr:revisionPtr revIDLastSave="0" documentId="13_ncr:1_{E8530D54-C880-45D8-973D-96311CF943CE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I.izmjene programa održavanj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9" i="7" l="1"/>
  <c r="E75" i="7"/>
  <c r="E99" i="7"/>
  <c r="C39" i="7"/>
  <c r="C40" i="7"/>
  <c r="E111" i="7"/>
  <c r="C42" i="7"/>
  <c r="C41" i="7"/>
  <c r="C35" i="7"/>
  <c r="C37" i="7"/>
  <c r="C34" i="7" l="1"/>
  <c r="H84" i="7"/>
  <c r="E84" i="7"/>
  <c r="H103" i="7"/>
  <c r="E103" i="7"/>
  <c r="H90" i="7"/>
  <c r="E90" i="7"/>
  <c r="H71" i="7"/>
  <c r="E71" i="7"/>
  <c r="H66" i="7"/>
  <c r="E65" i="7"/>
  <c r="E66" i="7" s="1"/>
  <c r="H57" i="7"/>
  <c r="E57" i="7"/>
  <c r="C46" i="7" l="1"/>
  <c r="H111" i="7"/>
  <c r="E113" i="7"/>
  <c r="H113" i="7"/>
</calcChain>
</file>

<file path=xl/sharedStrings.xml><?xml version="1.0" encoding="utf-8"?>
<sst xmlns="http://schemas.openxmlformats.org/spreadsheetml/2006/main" count="167" uniqueCount="121">
  <si>
    <t>održavanja komunalne infrastrukture na području</t>
  </si>
  <si>
    <t>Članak 1.</t>
  </si>
  <si>
    <t>Članak 2.</t>
  </si>
  <si>
    <t>Članak 3.</t>
  </si>
  <si>
    <t>UKUPNO</t>
  </si>
  <si>
    <t>POZICIJA</t>
  </si>
  <si>
    <t>IZVOR FINANCIRANJA</t>
  </si>
  <si>
    <t>3. ODRŽAVANJE GRAĐEVINA JAVNE ODVODNJE OBORINSKIH VODA</t>
  </si>
  <si>
    <t>8. ODRŽAVANJE JAVNE RASVJETE</t>
  </si>
  <si>
    <t>Članak 4.</t>
  </si>
  <si>
    <t>Održavanje komunalne infrastrukture financirati će se sredstvima:</t>
  </si>
  <si>
    <t>1. komunalnog doprinosa</t>
  </si>
  <si>
    <t>2. komunalne naknade</t>
  </si>
  <si>
    <t>3. cijene komunalne usluge</t>
  </si>
  <si>
    <t>4. naknade za koncesiju</t>
  </si>
  <si>
    <t>6. fondova Europske unije</t>
  </si>
  <si>
    <t>7. ugovora, naknadama i drugim izvorima</t>
  </si>
  <si>
    <t>OPIS</t>
  </si>
  <si>
    <t>R360</t>
  </si>
  <si>
    <t>R205</t>
  </si>
  <si>
    <t>PROCJENA TROŠKOVA</t>
  </si>
  <si>
    <t>R204</t>
  </si>
  <si>
    <t>UKUPNO ODRŽAVANJE NERAZVRSTANIH CESTA</t>
  </si>
  <si>
    <t>UKUPNO ODRŽAVANJE JAVNIH POVRŠINA NA KOJIMA NIJE DOPUŠTEN PROMET MOTORNIM VOZILIMA</t>
  </si>
  <si>
    <t>R202</t>
  </si>
  <si>
    <t>R201</t>
  </si>
  <si>
    <t>UKUPNO ODRŽAVANJE JAVNE RASVJETE</t>
  </si>
  <si>
    <t>-</t>
  </si>
  <si>
    <t>R203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</si>
  <si>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</si>
  <si>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</si>
  <si>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</si>
  <si>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 xml:space="preserve">    PREDSJEDNIK</t>
  </si>
  <si>
    <t>R206</t>
  </si>
  <si>
    <t>5.a.) ekološka pristojba</t>
  </si>
  <si>
    <t>UKUPNO ODRŽAVANJE GRAĐEVINA JAVNE ODVODNJE OBORINSKIH VODA</t>
  </si>
  <si>
    <t>UKUPNO ODRŽAVANJE JAVNIH ZELENIH POVRŠINA</t>
  </si>
  <si>
    <t>UKUPNO ODRŽAVANJE GRAĐEVINA, UREĐAJA I PREDMETA JAVNE NAMJENE</t>
  </si>
  <si>
    <t>komunalna naknada</t>
  </si>
  <si>
    <t>ekološka pristojba</t>
  </si>
  <si>
    <t>koncesija na pomorskom dobru</t>
  </si>
  <si>
    <t>koncesije na pomorskom dobru</t>
  </si>
  <si>
    <t>Općine Punat u 2022. godini</t>
  </si>
  <si>
    <t xml:space="preserve">KLASA: </t>
  </si>
  <si>
    <t xml:space="preserve">URBROJ: </t>
  </si>
  <si>
    <t>4. KOMUNALNA DJELATNOST ODRŽAVANJA JAVNIH ZELENIH POVRŠINA</t>
  </si>
  <si>
    <t>5. KOMUNALNA DJELATNOST ODRŽAVANJA  GRAĐEVINA, UREĐAJA I PREDMETA JAVNE NAMJENE</t>
  </si>
  <si>
    <t>6. KOMUNALNA DJELATNOST ODRŽAVANJA GROBLJA</t>
  </si>
  <si>
    <t>7. KOMUNALNA DJELATNOST ODRŽAVANJA ČISTOĆE JAVNIH POVRŠINA</t>
  </si>
  <si>
    <t>1. KOMUNALNA DJELATNOST ODRŽAVANJA NERAZVRSTANIH CESTA</t>
  </si>
  <si>
    <t>1.1. Redovito održavanje nerazvrstanih cesta</t>
  </si>
  <si>
    <t>1.2. Redovito održavanje maslinarskih i poljskih puteva</t>
  </si>
  <si>
    <t>1.3. Izvanredno održavanje nerazvstanih cesta</t>
  </si>
  <si>
    <t>2. KOMUNALNA DJELATNOST ODRŽAVANJE JAVNIH POVRŠINA NA KOJIMA NIJE DOPUŠTEN PROMET MOTORNIH VOZILA</t>
  </si>
  <si>
    <t>2.1. Održavanje čistoće uređenih plaža</t>
  </si>
  <si>
    <t>3.1. Održavanje građevina javne odvodnje oborinskih voda</t>
  </si>
  <si>
    <t>4.1. Javne zelene površine</t>
  </si>
  <si>
    <t>5.1. Održavanje</t>
  </si>
  <si>
    <t>5.2. Uređenje naselja u vrijeme blagdana</t>
  </si>
  <si>
    <t>7.1. Redovno održavanje čistoće javnih površina</t>
  </si>
  <si>
    <t>7.2. DDD mjere</t>
  </si>
  <si>
    <t>7.3. Sakupljanje i zbrinjavanje lešina životinja i ostalih nusproizvoda s javnih površina</t>
  </si>
  <si>
    <t>8. 1. Radovi na redovnom održavanju</t>
  </si>
  <si>
    <t>8. 2. Troškovi električne energije za javnu rasvjetu</t>
  </si>
  <si>
    <t>2.2. Redovito i izvanredno održavanje uređenih plaža</t>
  </si>
  <si>
    <t>2.3. Izvanredno održavanje javnih površina - ostalo</t>
  </si>
  <si>
    <t>R624</t>
  </si>
  <si>
    <t>R627</t>
  </si>
  <si>
    <t>R628</t>
  </si>
  <si>
    <t>R629</t>
  </si>
  <si>
    <t>R625</t>
  </si>
  <si>
    <t>R626</t>
  </si>
  <si>
    <t>R630</t>
  </si>
  <si>
    <t>R624.1</t>
  </si>
  <si>
    <t>ostali prihodi posebne namjene</t>
  </si>
  <si>
    <t>R203.3</t>
  </si>
  <si>
    <t>R209.01</t>
  </si>
  <si>
    <t>5.b.) ostali prihodi posebne namjene</t>
  </si>
  <si>
    <t>5. proračuna jedinice lokalne samouprave</t>
  </si>
  <si>
    <t>I. izmjene PROGRAMA</t>
  </si>
  <si>
    <t>U Programu održavanja komunalne infrastrukture na području Općine Punat u 2022. godini ("Službene novine Primorsko - goranske županije", broj 29/21)</t>
  </si>
  <si>
    <t>Članak 3. mijenja se i glasi:</t>
  </si>
  <si>
    <t>Članak 4. mijenja se i glasi:</t>
  </si>
  <si>
    <t>Ove I. Izmjene Programa stupaju na snagu prvog dana od dana objave u "Službenim novinama Primorsko-goranske županije".</t>
  </si>
  <si>
    <t>Punat,                       2022. godine</t>
  </si>
  <si>
    <t>R357.01</t>
  </si>
  <si>
    <t>R207.01</t>
  </si>
  <si>
    <t>R203.9.</t>
  </si>
  <si>
    <t>višak - ekološka pristojba</t>
  </si>
  <si>
    <t>R203.8</t>
  </si>
  <si>
    <t>višak - turistička pristojba</t>
  </si>
  <si>
    <t>R625.1</t>
  </si>
  <si>
    <t>R204.2</t>
  </si>
  <si>
    <t>višak- ost. prih.poseb.namjene</t>
  </si>
  <si>
    <t>u članku 2. točki 1. podtočki 1.1. Redovito održavanje nerazvstanih cesta iza teksta  PLANIRANA SREDSTVA iznos "177.500,00" zamjenjuje se iznosom  "250.000,00".</t>
  </si>
  <si>
    <t>4.2. Javne zelene površine na pomorskom dobru</t>
  </si>
  <si>
    <t>4.3. Održavanje dječjih igrališta i površinama namjenjenih psima</t>
  </si>
  <si>
    <t xml:space="preserve">       Održavanje dječjih igrališta i površinama namjenjenih psima</t>
  </si>
  <si>
    <t>4.4. Održavanje javnih sportskih i rekreacijskih prostora</t>
  </si>
  <si>
    <t>R203.5</t>
  </si>
  <si>
    <t>opći prihodi</t>
  </si>
  <si>
    <t>R203.2</t>
  </si>
  <si>
    <t>turistička pristojba</t>
  </si>
  <si>
    <t>R202.1</t>
  </si>
  <si>
    <t>komunalni doprinos</t>
  </si>
  <si>
    <t>R201.1</t>
  </si>
  <si>
    <t>5.c) opći prihodi</t>
  </si>
  <si>
    <t>5.d) turistička pristojba</t>
  </si>
  <si>
    <t xml:space="preserve"> </t>
  </si>
  <si>
    <t xml:space="preserve">U točki 3. podtočki 3.1. Održavanje građevina javne odvodnje oborinskih voda iza teksta PLANIRANA SREDSTVA IZNOS "70.000,00" zamjenjuje se iznosom </t>
  </si>
  <si>
    <t>"80.000,00", a iza teksta UKUPNO PLANIRANA SREDSTVA ZA ODRŽAVANJE GRAĐEVINA JAVNE ODVODNJE OBORINSKIH VODA iznos " 70.000,00", zamjenjuje se iznosom "80.000,00".</t>
  </si>
  <si>
    <t>8. donacije</t>
  </si>
  <si>
    <t>Goran Gržančić, dr. med., v.r.</t>
  </si>
  <si>
    <t>U točki 2. podtočki 2.2.   Redovito i izvanredno održavanje  plaža iza teksta PLANIRANA SREDSTVA IZNOS "60.000,00" zamjenjuje se iznosom "100.000,00", a</t>
  </si>
  <si>
    <t xml:space="preserve">iza teksta UKUPNO ODRŽAVANJE JAVNIH POVRŠINA NA KOJIMA NIJE DOPUŠTEN PROMET MOTORNIH VOZILA iznos "418.650,00" zamjenjuje se iznosom "458.650,00" </t>
  </si>
  <si>
    <t>U točki 5. podtočki 5.1. Održavanje građevina, uređaja i predmeta javne namjene  iza teksta PLANIRANA SREDSTVA IZNOS "80.000,00" zamjenjuje se iznosom "90.000,00", a iza teksta UKUPNO PLANIRANA SREDSTVA ZA ODRŽAVANJE GRAĐEVINA, UREĐAJA I PREDMETA JAVNE NAMJENE,  iznos "142.500,00" zamjenjuje se iznosom "152.500,00"</t>
  </si>
  <si>
    <t>U točki 8. podtočki 8.1. Radovi na redovnom održavanju iza teksta PLANIRANA SREDSTVA IZNOS "140.000,00" zamjenjuje se iznosom "220.000,00".</t>
  </si>
  <si>
    <t xml:space="preserve">U podtočki 1.3. Izvanredno održavanje nerazvstanih cesta iza teksta  PLANIRANA SREDSTVA iznos "150.000,00" zamjenjuje se iznosom  "300.000,00", a iza </t>
  </si>
  <si>
    <t>teksta UKUPNO ODRŽAVANJE NERAZVRSTANIH CESTA iznos "367.500,00" zamjenjuje se iznosom  "590.000,00".</t>
  </si>
  <si>
    <t>U podtočki 8.2. Troškovi električne energije za javnu rasvjetu iza teksta PLANIRANA SREDSTVA IZNOS "300.000,00" zamjenjuje se iznosom "550.000,00", a iza teksta UKUPNO PLANIRANA SREDSTVA ZA ODRŽAVANJE JAVNE RASVJETE iznos "440.000,00" zamjenjuje se iznosom "770.000,00".</t>
  </si>
  <si>
    <t>Temeljem članka 72. Zakona o komunalnom gospodarstvu gospodarstvu ("Narodne novine" broj 68/18, 110/18 i 32/20) i članka 31. Statuta Općine Punat ("Službene novine Primorsko-goranske županije" broj 8/18 , 10/19, 3/20 i 3/21), Općinsko vijeće Općine Punat, na 10. sjednici održanoj 4. studenoga 2022.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</si>
</sst>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0"/>
      <color rgb="FF000000"/>
      <name val="Times New Roman"/>
      <family val="1"/>
      <charset val="238"/>
    </font>
    <font>
      <sz val="8"/>
      <color rgb="FFFF0000"/>
      <name val="Arial"/>
      <family val="2"/>
    </font>
    <font>
      <sz val="6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1" fillId="0" borderId="0"/>
    <xf numFmtId="0" fontId="10" fillId="0" borderId="0"/>
    <xf numFmtId="164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4" fillId="0" borderId="0" xfId="0" applyFont="1"/>
    <xf numFmtId="4" fontId="5" fillId="0" borderId="0" xfId="0" applyNumberFormat="1" applyFont="1"/>
    <xf numFmtId="4" fontId="0" fillId="0" borderId="0" xfId="0" applyNumberFormat="1"/>
    <xf numFmtId="0" fontId="5" fillId="0" borderId="0" xfId="0" applyFont="1"/>
    <xf numFmtId="4" fontId="4" fillId="0" borderId="0" xfId="0" applyNumberFormat="1" applyFont="1"/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3" fillId="0" borderId="0" xfId="0" applyFont="1"/>
    <xf numFmtId="4" fontId="5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164" fontId="8" fillId="0" borderId="0" xfId="0" applyNumberFormat="1" applyFont="1"/>
    <xf numFmtId="164" fontId="4" fillId="0" borderId="0" xfId="0" applyNumberFormat="1" applyFont="1"/>
    <xf numFmtId="164" fontId="9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</cellXfs>
  <cellStyles count="6">
    <cellStyle name="Comma 2" xfId="5" xr:uid="{00000000-0005-0000-0000-000000000000}"/>
    <cellStyle name="Normal 2" xfId="4" xr:uid="{00000000-0005-0000-0000-000001000000}"/>
    <cellStyle name="Normalno" xfId="0" builtinId="0"/>
    <cellStyle name="Normalno 2" xfId="2" xr:uid="{00000000-0005-0000-0000-000003000000}"/>
    <cellStyle name="Normalno 3" xfId="1" xr:uid="{00000000-0005-0000-0000-000004000000}"/>
    <cellStyle name="Normalno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="160" zoomScaleNormal="160" workbookViewId="0">
      <selection sqref="A1:H1"/>
    </sheetView>
  </sheetViews>
  <sheetFormatPr defaultRowHeight="12.75" x14ac:dyDescent="0.2"/>
  <cols>
    <col min="2" max="2" width="17.7109375" customWidth="1"/>
    <col min="3" max="3" width="25" customWidth="1"/>
    <col min="4" max="4" width="8.42578125" customWidth="1"/>
    <col min="5" max="5" width="15.85546875" customWidth="1"/>
    <col min="6" max="6" width="7.28515625" customWidth="1"/>
    <col min="7" max="7" width="14.5703125" customWidth="1"/>
    <col min="8" max="8" width="11.140625" style="5" customWidth="1"/>
    <col min="9" max="9" width="11.28515625" customWidth="1"/>
    <col min="10" max="10" width="13" customWidth="1"/>
    <col min="11" max="11" width="10.140625" bestFit="1" customWidth="1"/>
  </cols>
  <sheetData>
    <row r="1" spans="1:11" ht="36.75" customHeight="1" x14ac:dyDescent="0.2">
      <c r="A1" s="48" t="s">
        <v>120</v>
      </c>
      <c r="B1" s="48"/>
      <c r="C1" s="48"/>
      <c r="D1" s="48"/>
      <c r="E1" s="48"/>
      <c r="F1" s="48"/>
      <c r="G1" s="48"/>
      <c r="H1" s="48"/>
    </row>
    <row r="2" spans="1:11" x14ac:dyDescent="0.2">
      <c r="A2" s="1"/>
    </row>
    <row r="3" spans="1:11" x14ac:dyDescent="0.2">
      <c r="A3" s="49" t="s">
        <v>79</v>
      </c>
      <c r="B3" s="49"/>
      <c r="C3" s="49"/>
      <c r="D3" s="49"/>
      <c r="E3" s="49"/>
      <c r="F3" s="49"/>
      <c r="G3" s="49"/>
      <c r="H3" s="49"/>
    </row>
    <row r="4" spans="1:11" x14ac:dyDescent="0.2">
      <c r="A4" s="49" t="s">
        <v>0</v>
      </c>
      <c r="B4" s="49"/>
      <c r="C4" s="49"/>
      <c r="D4" s="49"/>
      <c r="E4" s="49"/>
      <c r="F4" s="49"/>
      <c r="G4" s="49"/>
      <c r="H4" s="49"/>
    </row>
    <row r="5" spans="1:11" x14ac:dyDescent="0.2">
      <c r="A5" s="49" t="s">
        <v>42</v>
      </c>
      <c r="B5" s="49"/>
      <c r="C5" s="49"/>
      <c r="D5" s="49"/>
      <c r="E5" s="49"/>
      <c r="F5" s="49"/>
      <c r="G5" s="49"/>
      <c r="H5" s="49"/>
    </row>
    <row r="7" spans="1:11" x14ac:dyDescent="0.2">
      <c r="A7" s="34" t="s">
        <v>1</v>
      </c>
      <c r="B7" s="34"/>
      <c r="C7" s="34"/>
      <c r="D7" s="34"/>
      <c r="E7" s="34"/>
      <c r="F7" s="34"/>
      <c r="G7" s="34"/>
      <c r="H7" s="34"/>
    </row>
    <row r="8" spans="1:11" ht="8.25" customHeight="1" x14ac:dyDescent="0.2">
      <c r="A8" s="20"/>
      <c r="B8" s="20"/>
      <c r="C8" s="20"/>
      <c r="D8" s="20"/>
      <c r="E8" s="20"/>
      <c r="F8" s="20"/>
      <c r="G8" s="20"/>
      <c r="H8" s="20"/>
    </row>
    <row r="9" spans="1:11" ht="39" customHeight="1" x14ac:dyDescent="0.2">
      <c r="A9" s="52" t="s">
        <v>80</v>
      </c>
      <c r="B9" s="52"/>
      <c r="C9" s="52"/>
      <c r="D9" s="52"/>
      <c r="E9" s="52"/>
      <c r="F9" s="52"/>
      <c r="G9" s="52"/>
      <c r="H9" s="52"/>
    </row>
    <row r="10" spans="1:11" x14ac:dyDescent="0.2">
      <c r="A10" s="3" t="s">
        <v>94</v>
      </c>
    </row>
    <row r="11" spans="1:11" x14ac:dyDescent="0.2">
      <c r="A11" s="3"/>
    </row>
    <row r="12" spans="1:11" x14ac:dyDescent="0.2">
      <c r="A12" s="3" t="s">
        <v>117</v>
      </c>
    </row>
    <row r="13" spans="1:11" ht="14.25" customHeight="1" x14ac:dyDescent="0.2">
      <c r="A13" s="47" t="s">
        <v>118</v>
      </c>
      <c r="B13" s="47"/>
      <c r="C13" s="47"/>
      <c r="D13" s="47"/>
      <c r="E13" s="47"/>
      <c r="F13" s="47"/>
      <c r="G13" s="47"/>
      <c r="H13" s="31"/>
      <c r="J13" s="21"/>
      <c r="K13" s="21"/>
    </row>
    <row r="14" spans="1:11" ht="15.75" customHeight="1" x14ac:dyDescent="0.2"/>
    <row r="15" spans="1:11" ht="13.5" customHeight="1" x14ac:dyDescent="0.2">
      <c r="A15" s="47" t="s">
        <v>113</v>
      </c>
      <c r="B15" s="47"/>
      <c r="C15" s="47"/>
      <c r="D15" s="47"/>
      <c r="E15" s="47"/>
      <c r="F15" s="47"/>
      <c r="G15" s="47"/>
      <c r="H15" s="47"/>
      <c r="I15" s="45"/>
      <c r="J15" s="45"/>
      <c r="K15" s="45"/>
    </row>
    <row r="16" spans="1:11" s="3" customFormat="1" ht="11.25" customHeight="1" x14ac:dyDescent="0.2">
      <c r="A16" s="3" t="s">
        <v>114</v>
      </c>
      <c r="G16" s="12"/>
      <c r="H16" s="7"/>
    </row>
    <row r="17" spans="1:11" ht="13.5" customHeight="1" x14ac:dyDescent="0.2">
      <c r="A17" s="47" t="s">
        <v>108</v>
      </c>
      <c r="B17" s="47"/>
      <c r="C17" s="47"/>
      <c r="D17" s="47"/>
      <c r="E17" s="47"/>
      <c r="F17" s="47"/>
      <c r="G17" s="47"/>
      <c r="H17" s="47"/>
      <c r="J17" s="30"/>
    </row>
    <row r="18" spans="1:11" x14ac:dyDescent="0.2">
      <c r="A18" s="47" t="s">
        <v>109</v>
      </c>
      <c r="B18" s="47"/>
      <c r="C18" s="47"/>
      <c r="D18" s="47"/>
      <c r="E18" s="47"/>
      <c r="F18" s="47"/>
      <c r="G18" s="47"/>
      <c r="H18" s="47"/>
    </row>
    <row r="19" spans="1:11" x14ac:dyDescent="0.2">
      <c r="A19" s="47" t="s">
        <v>110</v>
      </c>
      <c r="B19" s="47"/>
      <c r="C19" s="47"/>
      <c r="D19" s="47"/>
      <c r="E19" s="47"/>
      <c r="F19" s="47"/>
      <c r="G19" s="47"/>
      <c r="H19" s="47"/>
    </row>
    <row r="20" spans="1:11" ht="11.25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11" ht="36" customHeight="1" x14ac:dyDescent="0.2">
      <c r="A21" s="46" t="s">
        <v>115</v>
      </c>
      <c r="B21" s="46"/>
      <c r="C21" s="46"/>
      <c r="D21" s="46"/>
      <c r="E21" s="46"/>
      <c r="F21" s="46"/>
      <c r="G21" s="46"/>
      <c r="H21" s="46"/>
    </row>
    <row r="22" spans="1:11" ht="0.75" customHeight="1" x14ac:dyDescent="0.2">
      <c r="A22" s="46"/>
      <c r="B22" s="46"/>
      <c r="C22" s="46"/>
      <c r="D22" s="46"/>
      <c r="E22" s="46"/>
      <c r="F22" s="46"/>
      <c r="G22" s="46"/>
      <c r="H22" s="46"/>
    </row>
    <row r="23" spans="1:11" s="22" customFormat="1" ht="12" customHeight="1" x14ac:dyDescent="0.2">
      <c r="A23" s="31"/>
      <c r="B23" s="31"/>
      <c r="C23" s="31"/>
      <c r="D23" s="31"/>
      <c r="E23" s="31"/>
      <c r="F23" s="31"/>
      <c r="G23" s="15"/>
      <c r="H23" s="31"/>
    </row>
    <row r="24" spans="1:11" s="22" customFormat="1" ht="12" customHeight="1" x14ac:dyDescent="0.2">
      <c r="A24" s="47" t="s">
        <v>116</v>
      </c>
      <c r="B24" s="47"/>
      <c r="C24" s="47"/>
      <c r="D24" s="47"/>
      <c r="E24" s="47"/>
      <c r="F24" s="47"/>
      <c r="G24" s="47"/>
      <c r="H24" s="47"/>
    </row>
    <row r="25" spans="1:11" s="22" customFormat="1" ht="12" customHeight="1" x14ac:dyDescent="0.2">
      <c r="A25" s="32"/>
      <c r="B25" s="32"/>
      <c r="C25" s="32"/>
      <c r="D25" s="32"/>
      <c r="E25" s="32"/>
      <c r="F25" s="32"/>
      <c r="G25" s="32"/>
      <c r="H25" s="32"/>
    </row>
    <row r="26" spans="1:11" s="22" customFormat="1" ht="29.25" customHeight="1" x14ac:dyDescent="0.2">
      <c r="A26" s="50" t="s">
        <v>119</v>
      </c>
      <c r="B26" s="50"/>
      <c r="C26" s="50"/>
      <c r="D26" s="50"/>
      <c r="E26" s="50"/>
      <c r="F26" s="50"/>
      <c r="G26" s="50"/>
      <c r="H26" s="50"/>
      <c r="I26" s="23"/>
      <c r="J26" s="21"/>
      <c r="K26" s="21"/>
    </row>
    <row r="27" spans="1:11" s="22" customFormat="1" ht="13.5" customHeight="1" x14ac:dyDescent="0.2">
      <c r="A27" s="32"/>
      <c r="B27" s="32"/>
      <c r="C27" s="32"/>
      <c r="D27" s="32"/>
      <c r="E27" s="32"/>
      <c r="F27" s="32"/>
      <c r="G27" s="32"/>
      <c r="H27" s="32"/>
      <c r="I27" s="23"/>
      <c r="J27" s="21"/>
      <c r="K27" s="21"/>
    </row>
    <row r="28" spans="1:11" ht="15.75" customHeight="1" x14ac:dyDescent="0.2">
      <c r="A28" s="47"/>
      <c r="B28" s="47"/>
      <c r="C28" s="47"/>
      <c r="D28" s="47"/>
      <c r="E28" s="47"/>
      <c r="F28" s="47"/>
      <c r="G28" s="47"/>
      <c r="H28" s="47"/>
      <c r="I28" s="45"/>
      <c r="J28" s="45"/>
      <c r="K28" s="45"/>
    </row>
    <row r="29" spans="1:11" ht="15.75" customHeight="1" x14ac:dyDescent="0.2">
      <c r="G29" s="13"/>
    </row>
    <row r="30" spans="1:11" s="22" customFormat="1" ht="12" customHeight="1" x14ac:dyDescent="0.2">
      <c r="I30" s="23"/>
      <c r="J30" s="21"/>
      <c r="K30" s="21"/>
    </row>
    <row r="31" spans="1:11" ht="24" customHeight="1" x14ac:dyDescent="0.2">
      <c r="A31" s="34" t="s">
        <v>2</v>
      </c>
      <c r="B31" s="34"/>
      <c r="C31" s="34"/>
      <c r="D31" s="34"/>
      <c r="E31" s="34"/>
      <c r="F31" s="34"/>
      <c r="G31" s="34"/>
      <c r="H31" s="34"/>
    </row>
    <row r="32" spans="1:11" ht="24" customHeight="1" x14ac:dyDescent="0.2">
      <c r="A32" s="35" t="s">
        <v>81</v>
      </c>
      <c r="B32" s="35"/>
      <c r="C32" s="35"/>
      <c r="D32" s="20"/>
      <c r="E32" s="20"/>
      <c r="F32" s="20"/>
      <c r="G32" s="20"/>
      <c r="H32" s="20"/>
    </row>
    <row r="33" spans="1:10" x14ac:dyDescent="0.2">
      <c r="A33" s="35" t="s">
        <v>10</v>
      </c>
      <c r="B33" s="35"/>
      <c r="C33" s="35"/>
      <c r="D33" s="35"/>
      <c r="E33" s="35"/>
      <c r="F33" s="35"/>
      <c r="G33" s="35"/>
      <c r="H33" s="35"/>
    </row>
    <row r="34" spans="1:10" x14ac:dyDescent="0.2">
      <c r="A34" s="1" t="s">
        <v>11</v>
      </c>
      <c r="C34" s="7">
        <f>+H108+H110</f>
        <v>316070.29000000004</v>
      </c>
      <c r="E34" s="5"/>
    </row>
    <row r="35" spans="1:10" x14ac:dyDescent="0.2">
      <c r="A35" s="1" t="s">
        <v>12</v>
      </c>
      <c r="C35" s="7">
        <f>SUM(H53+H54+H56+H65+H70+H75+H88+H89+H99+H101+H102+H107+H109)</f>
        <v>2611648.2999999998</v>
      </c>
      <c r="J35" s="5"/>
    </row>
    <row r="36" spans="1:10" x14ac:dyDescent="0.2">
      <c r="A36" s="1" t="s">
        <v>13</v>
      </c>
      <c r="C36" s="7">
        <v>0</v>
      </c>
    </row>
    <row r="37" spans="1:10" x14ac:dyDescent="0.2">
      <c r="A37" s="1" t="s">
        <v>14</v>
      </c>
      <c r="C37" s="7">
        <f>SUM(H63+H64+H80)</f>
        <v>506407.5</v>
      </c>
    </row>
    <row r="38" spans="1:10" x14ac:dyDescent="0.2">
      <c r="A38" s="1" t="s">
        <v>78</v>
      </c>
      <c r="C38" s="7"/>
    </row>
    <row r="39" spans="1:10" x14ac:dyDescent="0.2">
      <c r="A39" s="1" t="s">
        <v>34</v>
      </c>
      <c r="C39" s="7">
        <f>SUM(H81+H83+H78+H82)</f>
        <v>68693.95</v>
      </c>
    </row>
    <row r="40" spans="1:10" x14ac:dyDescent="0.2">
      <c r="A40" s="1" t="s">
        <v>77</v>
      </c>
      <c r="C40" s="7">
        <f>SUM(H55+H100)</f>
        <v>8492.35</v>
      </c>
    </row>
    <row r="41" spans="1:10" x14ac:dyDescent="0.2">
      <c r="A41" s="1" t="s">
        <v>106</v>
      </c>
      <c r="C41" s="7">
        <f>+H76</f>
        <v>1075.18</v>
      </c>
    </row>
    <row r="42" spans="1:10" x14ac:dyDescent="0.2">
      <c r="A42" s="1" t="s">
        <v>107</v>
      </c>
      <c r="C42" s="7">
        <f>+H77+H79</f>
        <v>268661.58</v>
      </c>
    </row>
    <row r="43" spans="1:10" x14ac:dyDescent="0.2">
      <c r="A43" s="1" t="s">
        <v>15</v>
      </c>
      <c r="C43" s="7">
        <v>0</v>
      </c>
    </row>
    <row r="44" spans="1:10" x14ac:dyDescent="0.2">
      <c r="A44" s="1" t="s">
        <v>16</v>
      </c>
      <c r="C44" s="7">
        <v>0</v>
      </c>
    </row>
    <row r="45" spans="1:10" x14ac:dyDescent="0.2">
      <c r="A45" s="1" t="s">
        <v>111</v>
      </c>
      <c r="C45" s="7">
        <v>0</v>
      </c>
    </row>
    <row r="46" spans="1:10" x14ac:dyDescent="0.2">
      <c r="A46" s="6" t="s">
        <v>4</v>
      </c>
      <c r="B46" s="6"/>
      <c r="C46" s="4">
        <f>SUM(C34:C45)</f>
        <v>3781049.1500000004</v>
      </c>
      <c r="E46" s="5"/>
      <c r="G46" s="5"/>
    </row>
    <row r="47" spans="1:10" ht="24" customHeight="1" x14ac:dyDescent="0.2">
      <c r="A47" s="34" t="s">
        <v>3</v>
      </c>
      <c r="B47" s="34"/>
      <c r="C47" s="34"/>
      <c r="D47" s="34"/>
      <c r="E47" s="34"/>
      <c r="F47" s="34"/>
      <c r="G47" s="34"/>
      <c r="H47" s="34"/>
    </row>
    <row r="48" spans="1:10" ht="24" customHeight="1" x14ac:dyDescent="0.2">
      <c r="A48" s="51" t="s">
        <v>82</v>
      </c>
      <c r="B48" s="51"/>
      <c r="C48" s="51"/>
      <c r="D48" s="51"/>
      <c r="E48" s="20"/>
      <c r="F48" s="20"/>
      <c r="G48" s="20"/>
      <c r="H48" s="20"/>
    </row>
    <row r="49" spans="1:11" ht="21" customHeight="1" x14ac:dyDescent="0.2">
      <c r="A49" s="51" t="s">
        <v>30</v>
      </c>
      <c r="B49" s="51"/>
      <c r="C49" s="51"/>
      <c r="D49" s="51"/>
      <c r="E49" s="51"/>
      <c r="F49" s="51"/>
      <c r="G49" s="51"/>
      <c r="H49" s="51"/>
    </row>
    <row r="50" spans="1:11" x14ac:dyDescent="0.2">
      <c r="E50" s="34"/>
      <c r="F50" s="34"/>
      <c r="G50" s="34"/>
      <c r="H50" s="34"/>
      <c r="I50" s="34"/>
      <c r="J50" s="34"/>
      <c r="K50" s="34"/>
    </row>
    <row r="51" spans="1:11" x14ac:dyDescent="0.2">
      <c r="A51" s="45" t="s">
        <v>49</v>
      </c>
      <c r="B51" s="45"/>
      <c r="C51" s="45"/>
      <c r="D51" s="45"/>
      <c r="E51" s="45"/>
      <c r="F51" s="45"/>
      <c r="G51" s="45"/>
      <c r="H51" s="45"/>
    </row>
    <row r="52" spans="1:11" x14ac:dyDescent="0.2">
      <c r="A52" s="41" t="s">
        <v>17</v>
      </c>
      <c r="B52" s="41"/>
      <c r="C52" s="41"/>
      <c r="D52" s="3" t="s">
        <v>5</v>
      </c>
      <c r="E52" s="3" t="s">
        <v>20</v>
      </c>
      <c r="F52" s="41" t="s">
        <v>6</v>
      </c>
      <c r="G52" s="41"/>
      <c r="H52" s="41"/>
    </row>
    <row r="53" spans="1:11" x14ac:dyDescent="0.2">
      <c r="A53" s="36" t="s">
        <v>50</v>
      </c>
      <c r="B53" s="36"/>
      <c r="C53" s="36"/>
      <c r="D53" s="8" t="s">
        <v>18</v>
      </c>
      <c r="E53" s="9">
        <v>250000</v>
      </c>
      <c r="F53" s="37" t="s">
        <v>38</v>
      </c>
      <c r="G53" s="37"/>
      <c r="H53" s="9">
        <v>250000</v>
      </c>
    </row>
    <row r="54" spans="1:11" ht="13.5" customHeight="1" x14ac:dyDescent="0.2">
      <c r="A54" s="36" t="s">
        <v>51</v>
      </c>
      <c r="B54" s="36"/>
      <c r="C54" s="36"/>
      <c r="D54" s="8" t="s">
        <v>66</v>
      </c>
      <c r="E54" s="9">
        <v>40000</v>
      </c>
      <c r="F54" s="37" t="s">
        <v>38</v>
      </c>
      <c r="G54" s="37"/>
      <c r="H54" s="9">
        <v>36000</v>
      </c>
    </row>
    <row r="55" spans="1:11" ht="13.5" customHeight="1" x14ac:dyDescent="0.2">
      <c r="A55" s="24"/>
      <c r="B55" s="24"/>
      <c r="C55" s="24"/>
      <c r="D55" s="8" t="s">
        <v>73</v>
      </c>
      <c r="E55" s="14"/>
      <c r="F55" s="37" t="s">
        <v>74</v>
      </c>
      <c r="G55" s="37"/>
      <c r="H55" s="14">
        <v>4000</v>
      </c>
    </row>
    <row r="56" spans="1:11" ht="13.5" customHeight="1" x14ac:dyDescent="0.2">
      <c r="A56" s="36" t="s">
        <v>52</v>
      </c>
      <c r="B56" s="36"/>
      <c r="C56" s="36"/>
      <c r="D56" s="8" t="s">
        <v>19</v>
      </c>
      <c r="E56" s="9">
        <v>300000</v>
      </c>
      <c r="F56" s="37" t="s">
        <v>38</v>
      </c>
      <c r="G56" s="37"/>
      <c r="H56" s="9">
        <v>300000</v>
      </c>
      <c r="I56" s="19"/>
      <c r="J56" s="17"/>
    </row>
    <row r="57" spans="1:11" ht="14.25" customHeight="1" x14ac:dyDescent="0.2">
      <c r="A57" s="42" t="s">
        <v>22</v>
      </c>
      <c r="B57" s="42"/>
      <c r="C57" s="42"/>
      <c r="D57" s="42"/>
      <c r="E57" s="4">
        <f>SUM(E53:E54:E56)</f>
        <v>590000</v>
      </c>
      <c r="F57" s="43"/>
      <c r="G57" s="43"/>
      <c r="H57" s="4">
        <f>SUM(H53:H54:H56)</f>
        <v>590000</v>
      </c>
    </row>
    <row r="58" spans="1:11" ht="14.25" customHeight="1" x14ac:dyDescent="0.2">
      <c r="A58" s="33"/>
      <c r="B58" s="33"/>
      <c r="C58" s="33"/>
      <c r="D58" s="33"/>
      <c r="E58" s="4"/>
      <c r="F58" s="25"/>
      <c r="G58" s="25"/>
      <c r="H58" s="4"/>
    </row>
    <row r="59" spans="1:11" ht="14.25" customHeight="1" x14ac:dyDescent="0.2">
      <c r="A59" s="33"/>
      <c r="B59" s="33"/>
      <c r="C59" s="33"/>
      <c r="D59" s="33"/>
      <c r="E59" s="4"/>
      <c r="F59" s="25"/>
      <c r="G59" s="25"/>
      <c r="H59" s="4"/>
    </row>
    <row r="60" spans="1:11" ht="15.75" customHeight="1" x14ac:dyDescent="0.2"/>
    <row r="61" spans="1:11" ht="12.75" customHeight="1" x14ac:dyDescent="0.2">
      <c r="A61" s="45" t="s">
        <v>53</v>
      </c>
      <c r="B61" s="45"/>
      <c r="C61" s="45"/>
      <c r="D61" s="45"/>
      <c r="E61" s="45"/>
      <c r="F61" s="45"/>
      <c r="G61" s="45"/>
      <c r="H61" s="45"/>
    </row>
    <row r="62" spans="1:11" x14ac:dyDescent="0.2">
      <c r="A62" s="41" t="s">
        <v>17</v>
      </c>
      <c r="B62" s="41"/>
      <c r="C62" s="41"/>
      <c r="D62" s="3" t="s">
        <v>5</v>
      </c>
      <c r="E62" s="3" t="s">
        <v>20</v>
      </c>
      <c r="F62" s="41" t="s">
        <v>6</v>
      </c>
      <c r="G62" s="41"/>
      <c r="H62" s="41"/>
    </row>
    <row r="63" spans="1:11" x14ac:dyDescent="0.2">
      <c r="A63" s="36" t="s">
        <v>54</v>
      </c>
      <c r="B63" s="36"/>
      <c r="C63" s="36"/>
      <c r="D63" s="8" t="s">
        <v>67</v>
      </c>
      <c r="E63" s="9">
        <v>250000</v>
      </c>
      <c r="F63" s="37" t="s">
        <v>41</v>
      </c>
      <c r="G63" s="37"/>
      <c r="H63" s="9">
        <v>250000</v>
      </c>
    </row>
    <row r="64" spans="1:11" x14ac:dyDescent="0.2">
      <c r="A64" s="36" t="s">
        <v>64</v>
      </c>
      <c r="B64" s="36"/>
      <c r="C64" s="36"/>
      <c r="D64" s="8" t="s">
        <v>68</v>
      </c>
      <c r="E64" s="7">
        <v>100000</v>
      </c>
      <c r="F64" s="37" t="s">
        <v>41</v>
      </c>
      <c r="G64" s="37"/>
      <c r="H64" s="7">
        <v>100000</v>
      </c>
      <c r="I64" s="18"/>
      <c r="J64" s="17"/>
    </row>
    <row r="65" spans="1:10" ht="14.25" customHeight="1" x14ac:dyDescent="0.2">
      <c r="A65" s="36" t="s">
        <v>65</v>
      </c>
      <c r="B65" s="36"/>
      <c r="C65" s="36"/>
      <c r="D65" s="8" t="s">
        <v>69</v>
      </c>
      <c r="E65" s="9">
        <f>10000+78920*1.25</f>
        <v>108650</v>
      </c>
      <c r="F65" s="37" t="s">
        <v>38</v>
      </c>
      <c r="G65" s="37"/>
      <c r="H65" s="9">
        <v>108650</v>
      </c>
      <c r="I65" s="16"/>
    </row>
    <row r="66" spans="1:10" ht="24.75" customHeight="1" x14ac:dyDescent="0.2">
      <c r="A66" s="42" t="s">
        <v>23</v>
      </c>
      <c r="B66" s="42"/>
      <c r="C66" s="42"/>
      <c r="D66" s="42"/>
      <c r="E66" s="4">
        <f>SUM(E63:E65)</f>
        <v>458650</v>
      </c>
      <c r="F66" s="43"/>
      <c r="G66" s="43"/>
      <c r="H66" s="4">
        <f>SUM(H63:H65)</f>
        <v>458650</v>
      </c>
      <c r="I66" s="16"/>
    </row>
    <row r="67" spans="1:10" ht="21.75" customHeight="1" x14ac:dyDescent="0.2">
      <c r="C67" s="10"/>
      <c r="E67" s="10"/>
      <c r="I67" s="16"/>
    </row>
    <row r="68" spans="1:10" ht="12.75" customHeight="1" x14ac:dyDescent="0.2">
      <c r="A68" s="45" t="s">
        <v>7</v>
      </c>
      <c r="B68" s="45"/>
      <c r="C68" s="45"/>
      <c r="D68" s="45"/>
      <c r="E68" s="45"/>
      <c r="F68" s="45"/>
      <c r="G68" s="45"/>
      <c r="H68" s="45"/>
      <c r="I68" s="16"/>
      <c r="J68" s="5"/>
    </row>
    <row r="69" spans="1:10" x14ac:dyDescent="0.2">
      <c r="A69" s="41" t="s">
        <v>17</v>
      </c>
      <c r="B69" s="41"/>
      <c r="C69" s="41"/>
      <c r="D69" s="3" t="s">
        <v>5</v>
      </c>
      <c r="E69" s="3" t="s">
        <v>20</v>
      </c>
      <c r="F69" s="41" t="s">
        <v>6</v>
      </c>
      <c r="G69" s="41"/>
      <c r="H69" s="41"/>
      <c r="I69" s="16"/>
    </row>
    <row r="70" spans="1:10" ht="12.75" customHeight="1" x14ac:dyDescent="0.2">
      <c r="A70" s="36" t="s">
        <v>55</v>
      </c>
      <c r="B70" s="36"/>
      <c r="C70" s="36"/>
      <c r="D70" s="8" t="s">
        <v>33</v>
      </c>
      <c r="E70" s="9">
        <v>80000</v>
      </c>
      <c r="F70" s="37" t="s">
        <v>38</v>
      </c>
      <c r="G70" s="37"/>
      <c r="H70" s="9">
        <v>80000</v>
      </c>
      <c r="I70" s="18"/>
      <c r="J70" s="17"/>
    </row>
    <row r="71" spans="1:10" ht="21.75" customHeight="1" x14ac:dyDescent="0.2">
      <c r="A71" s="42" t="s">
        <v>35</v>
      </c>
      <c r="B71" s="42"/>
      <c r="C71" s="42"/>
      <c r="D71" s="42"/>
      <c r="E71" s="4">
        <f>SUM(E70+E67)</f>
        <v>80000</v>
      </c>
      <c r="F71" s="43"/>
      <c r="G71" s="43"/>
      <c r="H71" s="4">
        <f>SUM(H70+H67)</f>
        <v>80000</v>
      </c>
    </row>
    <row r="72" spans="1:10" ht="24.75" customHeight="1" x14ac:dyDescent="0.2">
      <c r="C72" s="10"/>
      <c r="E72" s="10"/>
    </row>
    <row r="73" spans="1:10" ht="14.25" customHeight="1" x14ac:dyDescent="0.2">
      <c r="A73" s="10" t="s">
        <v>45</v>
      </c>
      <c r="B73" s="10"/>
      <c r="C73" s="10"/>
      <c r="D73" s="10"/>
      <c r="E73" s="4"/>
      <c r="F73" s="25"/>
      <c r="G73" s="25"/>
      <c r="H73" s="7"/>
    </row>
    <row r="74" spans="1:10" x14ac:dyDescent="0.2">
      <c r="A74" s="41" t="s">
        <v>17</v>
      </c>
      <c r="B74" s="41"/>
      <c r="C74" s="41"/>
      <c r="D74" s="3" t="s">
        <v>5</v>
      </c>
      <c r="E74" s="3" t="s">
        <v>20</v>
      </c>
      <c r="F74" s="41" t="s">
        <v>6</v>
      </c>
      <c r="G74" s="41"/>
      <c r="H74" s="41"/>
    </row>
    <row r="75" spans="1:10" x14ac:dyDescent="0.2">
      <c r="A75" s="36" t="s">
        <v>56</v>
      </c>
      <c r="B75" s="36"/>
      <c r="C75" s="36"/>
      <c r="D75" s="8" t="s">
        <v>28</v>
      </c>
      <c r="E75" s="9">
        <f>+H75+H76+H77+H78+H79</f>
        <v>975847.69</v>
      </c>
      <c r="F75" s="37" t="s">
        <v>38</v>
      </c>
      <c r="G75" s="37"/>
      <c r="H75" s="9">
        <v>690416.98</v>
      </c>
    </row>
    <row r="76" spans="1:10" x14ac:dyDescent="0.2">
      <c r="A76" s="36"/>
      <c r="B76" s="36"/>
      <c r="C76" s="36"/>
      <c r="D76" s="8" t="s">
        <v>99</v>
      </c>
      <c r="E76" s="9"/>
      <c r="F76" s="37" t="s">
        <v>100</v>
      </c>
      <c r="G76" s="37"/>
      <c r="H76" s="9">
        <v>1075.18</v>
      </c>
    </row>
    <row r="77" spans="1:10" x14ac:dyDescent="0.2">
      <c r="A77" s="24"/>
      <c r="B77" s="24"/>
      <c r="C77" s="24"/>
      <c r="D77" s="8" t="s">
        <v>101</v>
      </c>
      <c r="E77" s="9"/>
      <c r="F77" s="37" t="s">
        <v>102</v>
      </c>
      <c r="G77" s="37"/>
      <c r="H77" s="9">
        <v>202650</v>
      </c>
    </row>
    <row r="78" spans="1:10" x14ac:dyDescent="0.2">
      <c r="A78" s="24"/>
      <c r="B78" s="24"/>
      <c r="C78" s="24"/>
      <c r="D78" s="8" t="s">
        <v>87</v>
      </c>
      <c r="E78" s="9"/>
      <c r="F78" s="37" t="s">
        <v>88</v>
      </c>
      <c r="G78" s="37"/>
      <c r="H78" s="9">
        <v>15693.95</v>
      </c>
    </row>
    <row r="79" spans="1:10" x14ac:dyDescent="0.2">
      <c r="A79" s="24"/>
      <c r="B79" s="24"/>
      <c r="C79" s="24"/>
      <c r="D79" s="8" t="s">
        <v>89</v>
      </c>
      <c r="E79" s="9"/>
      <c r="F79" s="37" t="s">
        <v>90</v>
      </c>
      <c r="G79" s="37"/>
      <c r="H79" s="9">
        <v>66011.58</v>
      </c>
    </row>
    <row r="80" spans="1:10" x14ac:dyDescent="0.2">
      <c r="A80" s="36" t="s">
        <v>95</v>
      </c>
      <c r="B80" s="36"/>
      <c r="C80" s="36"/>
      <c r="D80" s="8" t="s">
        <v>75</v>
      </c>
      <c r="E80" s="9">
        <v>156407.5</v>
      </c>
      <c r="F80" s="37" t="s">
        <v>40</v>
      </c>
      <c r="G80" s="37"/>
      <c r="H80" s="9">
        <v>156407.5</v>
      </c>
      <c r="I80" s="7"/>
      <c r="J80" s="5"/>
    </row>
    <row r="81" spans="1:10" x14ac:dyDescent="0.2">
      <c r="A81" s="36" t="s">
        <v>96</v>
      </c>
      <c r="B81" s="36"/>
      <c r="C81" s="36"/>
      <c r="D81" s="8" t="s">
        <v>70</v>
      </c>
      <c r="E81" s="9">
        <v>30000</v>
      </c>
      <c r="F81" s="37" t="s">
        <v>39</v>
      </c>
      <c r="G81" s="37"/>
      <c r="H81" s="9">
        <v>30000</v>
      </c>
    </row>
    <row r="82" spans="1:10" x14ac:dyDescent="0.2">
      <c r="A82" s="24" t="s">
        <v>97</v>
      </c>
      <c r="B82" s="24"/>
      <c r="C82" s="24"/>
      <c r="D82" s="8" t="s">
        <v>91</v>
      </c>
      <c r="E82" s="7">
        <v>3000</v>
      </c>
      <c r="F82" s="41" t="s">
        <v>88</v>
      </c>
      <c r="G82" s="41"/>
      <c r="H82" s="7">
        <v>3000</v>
      </c>
    </row>
    <row r="83" spans="1:10" x14ac:dyDescent="0.2">
      <c r="A83" s="36" t="s">
        <v>98</v>
      </c>
      <c r="B83" s="36"/>
      <c r="C83" s="36"/>
      <c r="D83" s="8" t="s">
        <v>71</v>
      </c>
      <c r="E83" s="9">
        <v>20000</v>
      </c>
      <c r="F83" s="37" t="s">
        <v>39</v>
      </c>
      <c r="G83" s="37"/>
      <c r="H83" s="9">
        <v>20000</v>
      </c>
    </row>
    <row r="84" spans="1:10" ht="12.75" customHeight="1" x14ac:dyDescent="0.2">
      <c r="A84" s="42" t="s">
        <v>36</v>
      </c>
      <c r="B84" s="42"/>
      <c r="C84" s="42"/>
      <c r="D84" s="42"/>
      <c r="E84" s="4">
        <f>E75+E78+E79+E80+E81+E82+E83+E77+E76</f>
        <v>1185255.19</v>
      </c>
      <c r="F84" s="43"/>
      <c r="G84" s="43"/>
      <c r="H84" s="4">
        <f>H75+H78+H79+H80+H81+H82+H83+H77+H76</f>
        <v>1185255.1899999997</v>
      </c>
    </row>
    <row r="85" spans="1:10" ht="22.5" customHeight="1" x14ac:dyDescent="0.2">
      <c r="B85" s="1"/>
      <c r="C85" s="1"/>
      <c r="D85" s="1"/>
    </row>
    <row r="86" spans="1:10" ht="12.75" customHeight="1" x14ac:dyDescent="0.2">
      <c r="A86" s="10" t="s">
        <v>46</v>
      </c>
    </row>
    <row r="87" spans="1:10" x14ac:dyDescent="0.2">
      <c r="A87" s="41" t="s">
        <v>17</v>
      </c>
      <c r="B87" s="41"/>
      <c r="C87" s="41"/>
      <c r="D87" s="3" t="s">
        <v>5</v>
      </c>
      <c r="E87" s="3" t="s">
        <v>20</v>
      </c>
      <c r="F87" s="41" t="s">
        <v>6</v>
      </c>
      <c r="G87" s="41"/>
      <c r="H87" s="41"/>
    </row>
    <row r="88" spans="1:10" x14ac:dyDescent="0.2">
      <c r="A88" s="36" t="s">
        <v>57</v>
      </c>
      <c r="B88" s="36"/>
      <c r="C88" s="36"/>
      <c r="D88" s="8" t="s">
        <v>72</v>
      </c>
      <c r="E88" s="9">
        <v>90000</v>
      </c>
      <c r="F88" s="37" t="s">
        <v>38</v>
      </c>
      <c r="G88" s="37"/>
      <c r="H88" s="9">
        <v>90000</v>
      </c>
    </row>
    <row r="89" spans="1:10" ht="14.25" customHeight="1" x14ac:dyDescent="0.2">
      <c r="A89" s="36" t="s">
        <v>58</v>
      </c>
      <c r="B89" s="36"/>
      <c r="C89" s="36"/>
      <c r="D89" s="8" t="s">
        <v>86</v>
      </c>
      <c r="E89" s="9">
        <v>62500</v>
      </c>
      <c r="F89" s="37" t="s">
        <v>38</v>
      </c>
      <c r="G89" s="37"/>
      <c r="H89" s="9">
        <v>62500</v>
      </c>
    </row>
    <row r="90" spans="1:10" ht="24.75" customHeight="1" x14ac:dyDescent="0.2">
      <c r="A90" s="42" t="s">
        <v>37</v>
      </c>
      <c r="B90" s="42"/>
      <c r="C90" s="42"/>
      <c r="D90" s="42"/>
      <c r="E90" s="4">
        <f>SUM(E87:E89)</f>
        <v>152500</v>
      </c>
      <c r="F90" s="43"/>
      <c r="G90" s="43"/>
      <c r="H90" s="4">
        <f>SUM(H87:H89)</f>
        <v>152500</v>
      </c>
    </row>
    <row r="91" spans="1:10" ht="24.75" customHeight="1" x14ac:dyDescent="0.2">
      <c r="A91" s="33"/>
      <c r="B91" s="33"/>
      <c r="C91" s="33"/>
      <c r="D91" s="33"/>
      <c r="E91" s="4"/>
      <c r="F91" s="25"/>
      <c r="G91" s="25"/>
      <c r="H91" s="4"/>
    </row>
    <row r="92" spans="1:10" ht="15" customHeight="1" x14ac:dyDescent="0.2">
      <c r="D92" s="10"/>
      <c r="E92" s="10"/>
    </row>
    <row r="93" spans="1:10" ht="12.75" customHeight="1" x14ac:dyDescent="0.2">
      <c r="A93" s="10" t="s">
        <v>47</v>
      </c>
    </row>
    <row r="94" spans="1:10" x14ac:dyDescent="0.2">
      <c r="A94" s="39" t="s">
        <v>17</v>
      </c>
      <c r="B94" s="39"/>
      <c r="C94" s="39"/>
      <c r="D94" s="3" t="s">
        <v>5</v>
      </c>
      <c r="E94" s="3" t="s">
        <v>20</v>
      </c>
      <c r="F94" s="39" t="s">
        <v>6</v>
      </c>
      <c r="G94" s="39"/>
      <c r="H94" s="39"/>
    </row>
    <row r="95" spans="1:10" x14ac:dyDescent="0.2">
      <c r="A95" s="44" t="s">
        <v>27</v>
      </c>
      <c r="B95" s="44"/>
      <c r="C95" s="44"/>
      <c r="D95" s="25" t="s">
        <v>27</v>
      </c>
      <c r="E95" s="7">
        <v>0</v>
      </c>
      <c r="F95" s="39" t="s">
        <v>27</v>
      </c>
      <c r="G95" s="39"/>
      <c r="H95" s="7">
        <v>0</v>
      </c>
    </row>
    <row r="96" spans="1:10" ht="23.25" customHeight="1" x14ac:dyDescent="0.2">
      <c r="A96" s="1"/>
      <c r="D96" s="1"/>
      <c r="J96" s="5"/>
    </row>
    <row r="97" spans="1:10" x14ac:dyDescent="0.2">
      <c r="A97" s="10" t="s">
        <v>48</v>
      </c>
    </row>
    <row r="98" spans="1:10" x14ac:dyDescent="0.2">
      <c r="A98" s="41" t="s">
        <v>17</v>
      </c>
      <c r="B98" s="41"/>
      <c r="C98" s="41"/>
      <c r="D98" s="3" t="s">
        <v>5</v>
      </c>
      <c r="E98" s="3" t="s">
        <v>20</v>
      </c>
      <c r="F98" s="41" t="s">
        <v>6</v>
      </c>
      <c r="G98" s="41"/>
      <c r="H98" s="41"/>
      <c r="J98" s="5"/>
    </row>
    <row r="99" spans="1:10" ht="18" customHeight="1" x14ac:dyDescent="0.2">
      <c r="A99" s="36" t="s">
        <v>59</v>
      </c>
      <c r="B99" s="36"/>
      <c r="C99" s="36"/>
      <c r="D99" s="8" t="s">
        <v>21</v>
      </c>
      <c r="E99" s="9">
        <f>421151.61+4492.35</f>
        <v>425643.95999999996</v>
      </c>
      <c r="F99" s="37" t="s">
        <v>38</v>
      </c>
      <c r="G99" s="37"/>
      <c r="H99" s="9">
        <v>421151.61</v>
      </c>
    </row>
    <row r="100" spans="1:10" ht="18" customHeight="1" x14ac:dyDescent="0.2">
      <c r="A100" s="24"/>
      <c r="B100" s="24"/>
      <c r="C100" s="24"/>
      <c r="D100" s="8" t="s">
        <v>92</v>
      </c>
      <c r="E100" s="9"/>
      <c r="F100" s="37" t="s">
        <v>93</v>
      </c>
      <c r="G100" s="37"/>
      <c r="H100" s="9">
        <v>4492.3500000000004</v>
      </c>
    </row>
    <row r="101" spans="1:10" ht="15" customHeight="1" x14ac:dyDescent="0.2">
      <c r="A101" s="36" t="s">
        <v>60</v>
      </c>
      <c r="B101" s="36"/>
      <c r="C101" s="36"/>
      <c r="D101" s="8" t="s">
        <v>76</v>
      </c>
      <c r="E101" s="7">
        <v>19000</v>
      </c>
      <c r="F101" s="41" t="s">
        <v>38</v>
      </c>
      <c r="G101" s="41"/>
      <c r="H101" s="7">
        <v>19000</v>
      </c>
    </row>
    <row r="102" spans="1:10" ht="17.25" customHeight="1" x14ac:dyDescent="0.2">
      <c r="A102" s="36" t="s">
        <v>61</v>
      </c>
      <c r="B102" s="36"/>
      <c r="C102" s="36"/>
      <c r="D102" s="8" t="s">
        <v>85</v>
      </c>
      <c r="E102" s="9">
        <v>100000</v>
      </c>
      <c r="F102" s="37" t="s">
        <v>38</v>
      </c>
      <c r="G102" s="37"/>
      <c r="H102" s="9">
        <v>100000</v>
      </c>
      <c r="J102" s="5"/>
    </row>
    <row r="103" spans="1:10" ht="12.75" customHeight="1" x14ac:dyDescent="0.2">
      <c r="A103" s="42" t="s">
        <v>29</v>
      </c>
      <c r="B103" s="42"/>
      <c r="C103" s="42"/>
      <c r="D103" s="42"/>
      <c r="E103" s="4">
        <f>SUM(E98:E102)</f>
        <v>544643.96</v>
      </c>
      <c r="F103" s="43"/>
      <c r="G103" s="43"/>
      <c r="H103" s="4">
        <f>SUM(H98:H102)</f>
        <v>544643.96</v>
      </c>
    </row>
    <row r="104" spans="1:10" x14ac:dyDescent="0.2">
      <c r="A104" s="1"/>
      <c r="B104" s="2"/>
      <c r="C104" s="1"/>
      <c r="D104" s="1"/>
      <c r="E104" s="1"/>
    </row>
    <row r="105" spans="1:10" ht="12.75" customHeight="1" x14ac:dyDescent="0.2">
      <c r="A105" s="10" t="s">
        <v>8</v>
      </c>
    </row>
    <row r="106" spans="1:10" x14ac:dyDescent="0.2">
      <c r="A106" s="41" t="s">
        <v>17</v>
      </c>
      <c r="B106" s="41"/>
      <c r="C106" s="41"/>
      <c r="D106" s="3" t="s">
        <v>5</v>
      </c>
      <c r="E106" s="3" t="s">
        <v>20</v>
      </c>
      <c r="F106" s="41" t="s">
        <v>6</v>
      </c>
      <c r="G106" s="41"/>
      <c r="H106" s="41"/>
    </row>
    <row r="107" spans="1:10" x14ac:dyDescent="0.2">
      <c r="A107" s="36" t="s">
        <v>62</v>
      </c>
      <c r="B107" s="36"/>
      <c r="C107" s="36"/>
      <c r="D107" s="8" t="s">
        <v>24</v>
      </c>
      <c r="E107" s="9">
        <v>220000</v>
      </c>
      <c r="F107" s="37" t="s">
        <v>38</v>
      </c>
      <c r="G107" s="37"/>
      <c r="H107" s="9">
        <v>143854.91</v>
      </c>
    </row>
    <row r="108" spans="1:10" x14ac:dyDescent="0.2">
      <c r="A108" s="24"/>
      <c r="B108" s="24"/>
      <c r="C108" s="24"/>
      <c r="D108" s="8" t="s">
        <v>103</v>
      </c>
      <c r="E108" s="9"/>
      <c r="F108" s="37" t="s">
        <v>104</v>
      </c>
      <c r="G108" s="37"/>
      <c r="H108" s="9">
        <v>76145.09</v>
      </c>
    </row>
    <row r="109" spans="1:10" ht="14.25" customHeight="1" x14ac:dyDescent="0.2">
      <c r="A109" s="36" t="s">
        <v>63</v>
      </c>
      <c r="B109" s="36"/>
      <c r="C109" s="36"/>
      <c r="D109" s="8" t="s">
        <v>25</v>
      </c>
      <c r="E109" s="9">
        <v>550000</v>
      </c>
      <c r="F109" s="37" t="s">
        <v>38</v>
      </c>
      <c r="G109" s="37"/>
      <c r="H109" s="9">
        <f>SUM(E109-H110)</f>
        <v>310074.8</v>
      </c>
      <c r="I109" s="27"/>
      <c r="J109" s="27"/>
    </row>
    <row r="110" spans="1:10" ht="14.25" customHeight="1" x14ac:dyDescent="0.2">
      <c r="A110" s="36"/>
      <c r="B110" s="36"/>
      <c r="C110" s="36"/>
      <c r="D110" s="8" t="s">
        <v>105</v>
      </c>
      <c r="E110" s="9"/>
      <c r="F110" s="37" t="s">
        <v>104</v>
      </c>
      <c r="G110" s="37"/>
      <c r="H110" s="9">
        <v>239925.2</v>
      </c>
      <c r="I110" s="27"/>
      <c r="J110" s="27"/>
    </row>
    <row r="111" spans="1:10" ht="14.25" customHeight="1" x14ac:dyDescent="0.2">
      <c r="A111" s="38" t="s">
        <v>26</v>
      </c>
      <c r="B111" s="38"/>
      <c r="C111" s="38"/>
      <c r="D111" s="38"/>
      <c r="E111" s="4">
        <f>+E107+E108+E109+E110</f>
        <v>770000</v>
      </c>
      <c r="F111" s="39"/>
      <c r="G111" s="39"/>
      <c r="H111" s="4">
        <f>+H107+H108+H109+H110</f>
        <v>770000</v>
      </c>
    </row>
    <row r="112" spans="1:10" ht="13.5" customHeight="1" x14ac:dyDescent="0.2">
      <c r="D112" s="10"/>
      <c r="E112" s="10"/>
    </row>
    <row r="113" spans="1:10" ht="21" customHeight="1" x14ac:dyDescent="0.2">
      <c r="A113" s="40" t="s">
        <v>31</v>
      </c>
      <c r="B113" s="40"/>
      <c r="C113" s="40"/>
      <c r="D113" s="40"/>
      <c r="E113" s="11">
        <f>SUM(E111,E103,E90,E84,E70,E66,E57)</f>
        <v>3781049.15</v>
      </c>
      <c r="H113" s="11">
        <f>SUM(H111,H103,H90,H84,H70,H66,H57)</f>
        <v>3781049.1499999994</v>
      </c>
      <c r="J113" s="5"/>
    </row>
    <row r="114" spans="1:10" ht="21" customHeight="1" x14ac:dyDescent="0.2">
      <c r="A114" s="26"/>
      <c r="B114" s="26"/>
      <c r="C114" s="26"/>
      <c r="D114" s="26"/>
      <c r="E114" s="11"/>
      <c r="H114" s="11"/>
      <c r="J114" s="5"/>
    </row>
    <row r="115" spans="1:10" s="28" customFormat="1" x14ac:dyDescent="0.2">
      <c r="A115" s="34" t="s">
        <v>9</v>
      </c>
      <c r="B115" s="34"/>
      <c r="C115" s="34"/>
      <c r="D115" s="34"/>
      <c r="E115" s="34"/>
      <c r="F115" s="34"/>
      <c r="G115" s="34"/>
      <c r="H115" s="34"/>
    </row>
    <row r="116" spans="1:10" s="28" customFormat="1" x14ac:dyDescent="0.2">
      <c r="A116" s="20"/>
      <c r="B116" s="20"/>
      <c r="C116" s="20"/>
      <c r="D116" s="20"/>
      <c r="E116" s="20"/>
      <c r="F116" s="20"/>
      <c r="G116" s="20"/>
      <c r="H116" s="20"/>
    </row>
    <row r="117" spans="1:10" s="28" customFormat="1" x14ac:dyDescent="0.2">
      <c r="A117" s="35" t="s">
        <v>83</v>
      </c>
      <c r="B117" s="35"/>
      <c r="C117" s="35"/>
      <c r="D117" s="35"/>
      <c r="E117" s="35"/>
      <c r="F117" s="35"/>
      <c r="G117" s="35"/>
      <c r="H117" s="35"/>
    </row>
    <row r="118" spans="1:10" s="28" customFormat="1" x14ac:dyDescent="0.2">
      <c r="A118" s="1"/>
      <c r="B118"/>
      <c r="C118"/>
      <c r="D118"/>
      <c r="E118"/>
      <c r="F118"/>
      <c r="G118"/>
      <c r="H118" s="5"/>
    </row>
    <row r="119" spans="1:10" s="28" customFormat="1" x14ac:dyDescent="0.2">
      <c r="A119" s="3" t="s">
        <v>43</v>
      </c>
      <c r="B119" s="3"/>
      <c r="C119" s="3"/>
      <c r="D119" s="3"/>
      <c r="E119" s="3" t="s">
        <v>32</v>
      </c>
      <c r="F119" s="3"/>
      <c r="G119"/>
      <c r="H119" s="5"/>
    </row>
    <row r="120" spans="1:10" s="28" customFormat="1" x14ac:dyDescent="0.2">
      <c r="A120" s="3" t="s">
        <v>44</v>
      </c>
      <c r="B120" s="3"/>
      <c r="C120" s="3"/>
      <c r="D120" s="3"/>
      <c r="E120" s="3"/>
      <c r="F120" s="3"/>
      <c r="G120"/>
      <c r="H120" s="5"/>
    </row>
    <row r="121" spans="1:10" s="28" customFormat="1" x14ac:dyDescent="0.2">
      <c r="A121" s="3" t="s">
        <v>84</v>
      </c>
      <c r="B121" s="3"/>
      <c r="C121" s="3"/>
      <c r="D121" s="3"/>
      <c r="E121" s="3" t="s">
        <v>112</v>
      </c>
      <c r="F121" s="3"/>
      <c r="G121"/>
      <c r="H121" s="5"/>
    </row>
    <row r="122" spans="1:10" s="28" customFormat="1" x14ac:dyDescent="0.2">
      <c r="A122"/>
      <c r="B122"/>
      <c r="C122"/>
      <c r="D122"/>
      <c r="E122"/>
      <c r="F122"/>
      <c r="G122"/>
      <c r="H122" s="5"/>
    </row>
    <row r="123" spans="1:10" s="28" customFormat="1" x14ac:dyDescent="0.2">
      <c r="H123" s="29"/>
    </row>
    <row r="124" spans="1:10" s="28" customFormat="1" x14ac:dyDescent="0.2">
      <c r="H124" s="29"/>
    </row>
  </sheetData>
  <mergeCells count="109">
    <mergeCell ref="F82:G82"/>
    <mergeCell ref="F100:G100"/>
    <mergeCell ref="A1:H1"/>
    <mergeCell ref="A3:H3"/>
    <mergeCell ref="A4:H4"/>
    <mergeCell ref="A5:H5"/>
    <mergeCell ref="A7:H7"/>
    <mergeCell ref="A51:H51"/>
    <mergeCell ref="A26:H26"/>
    <mergeCell ref="A49:H49"/>
    <mergeCell ref="E50:K50"/>
    <mergeCell ref="A9:H9"/>
    <mergeCell ref="A48:D48"/>
    <mergeCell ref="A15:H15"/>
    <mergeCell ref="I15:K15"/>
    <mergeCell ref="A61:H61"/>
    <mergeCell ref="A52:C52"/>
    <mergeCell ref="F52:H52"/>
    <mergeCell ref="A24:H24"/>
    <mergeCell ref="I28:K28"/>
    <mergeCell ref="A28:H28"/>
    <mergeCell ref="A17:H17"/>
    <mergeCell ref="A18:H18"/>
    <mergeCell ref="A19:H19"/>
    <mergeCell ref="A31:H31"/>
    <mergeCell ref="A33:H33"/>
    <mergeCell ref="A47:H47"/>
    <mergeCell ref="A32:C32"/>
    <mergeCell ref="A21:H22"/>
    <mergeCell ref="A13:G13"/>
    <mergeCell ref="A53:C53"/>
    <mergeCell ref="F53:G53"/>
    <mergeCell ref="A54:C54"/>
    <mergeCell ref="F54:G54"/>
    <mergeCell ref="F55:G55"/>
    <mergeCell ref="A56:C56"/>
    <mergeCell ref="F56:G56"/>
    <mergeCell ref="A57:D57"/>
    <mergeCell ref="F57:G57"/>
    <mergeCell ref="A69:C69"/>
    <mergeCell ref="F69:H69"/>
    <mergeCell ref="A62:C62"/>
    <mergeCell ref="F62:H62"/>
    <mergeCell ref="A63:C63"/>
    <mergeCell ref="F63:G63"/>
    <mergeCell ref="A64:C64"/>
    <mergeCell ref="F64:G64"/>
    <mergeCell ref="A65:C65"/>
    <mergeCell ref="F65:G65"/>
    <mergeCell ref="A66:D66"/>
    <mergeCell ref="F66:G66"/>
    <mergeCell ref="A68:H68"/>
    <mergeCell ref="A81:C81"/>
    <mergeCell ref="F81:G81"/>
    <mergeCell ref="A70:C70"/>
    <mergeCell ref="F70:G70"/>
    <mergeCell ref="A71:D71"/>
    <mergeCell ref="F71:G71"/>
    <mergeCell ref="A74:C74"/>
    <mergeCell ref="F74:H74"/>
    <mergeCell ref="A75:C75"/>
    <mergeCell ref="F75:G75"/>
    <mergeCell ref="A80:C80"/>
    <mergeCell ref="F80:G80"/>
    <mergeCell ref="A76:C76"/>
    <mergeCell ref="F76:G76"/>
    <mergeCell ref="F77:G77"/>
    <mergeCell ref="F78:G78"/>
    <mergeCell ref="F79:G79"/>
    <mergeCell ref="A83:C83"/>
    <mergeCell ref="F83:G83"/>
    <mergeCell ref="A84:D84"/>
    <mergeCell ref="F84:G84"/>
    <mergeCell ref="A87:C87"/>
    <mergeCell ref="F87:H87"/>
    <mergeCell ref="A88:C88"/>
    <mergeCell ref="F88:G88"/>
    <mergeCell ref="A89:C89"/>
    <mergeCell ref="F89:G89"/>
    <mergeCell ref="A90:D90"/>
    <mergeCell ref="F90:G90"/>
    <mergeCell ref="A94:C94"/>
    <mergeCell ref="F94:H94"/>
    <mergeCell ref="A95:C95"/>
    <mergeCell ref="F95:G95"/>
    <mergeCell ref="A98:C98"/>
    <mergeCell ref="F98:H98"/>
    <mergeCell ref="A99:C99"/>
    <mergeCell ref="F99:G99"/>
    <mergeCell ref="A115:H115"/>
    <mergeCell ref="A117:H117"/>
    <mergeCell ref="A109:C109"/>
    <mergeCell ref="F109:G109"/>
    <mergeCell ref="A111:D111"/>
    <mergeCell ref="F111:G111"/>
    <mergeCell ref="A113:D113"/>
    <mergeCell ref="A101:C101"/>
    <mergeCell ref="F101:G101"/>
    <mergeCell ref="A102:C102"/>
    <mergeCell ref="F102:G102"/>
    <mergeCell ref="A103:D103"/>
    <mergeCell ref="F103:G103"/>
    <mergeCell ref="A106:C106"/>
    <mergeCell ref="F106:H106"/>
    <mergeCell ref="A107:C107"/>
    <mergeCell ref="F107:G107"/>
    <mergeCell ref="F108:G108"/>
    <mergeCell ref="F110:G110"/>
    <mergeCell ref="A110:C1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I.izmjene programa održavanja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Nataša Kleković</cp:lastModifiedBy>
  <cp:lastPrinted>2022-05-12T08:29:40Z</cp:lastPrinted>
  <dcterms:created xsi:type="dcterms:W3CDTF">2018-11-14T04:36:34Z</dcterms:created>
  <dcterms:modified xsi:type="dcterms:W3CDTF">2022-10-26T07:56:01Z</dcterms:modified>
</cp:coreProperties>
</file>