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klekovic\Documents\2021.g\vijeće\37. sjednica\DIAR\"/>
    </mc:Choice>
  </mc:AlternateContent>
  <bookViews>
    <workbookView xWindow="0" yWindow="0" windowWidth="28800" windowHeight="11835"/>
  </bookViews>
  <sheets>
    <sheet name="2.izmjene i dopune Programa gra" sheetId="6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6" l="1"/>
  <c r="E294" i="6"/>
  <c r="E299" i="6"/>
  <c r="E296" i="6"/>
  <c r="E292" i="6"/>
  <c r="F134" i="6" l="1"/>
  <c r="D91" i="6"/>
  <c r="D25" i="6"/>
  <c r="F146" i="6"/>
  <c r="D59" i="6"/>
  <c r="F58" i="6"/>
  <c r="D170" i="6" l="1"/>
  <c r="D70" i="6"/>
  <c r="D101" i="6"/>
  <c r="F76" i="6"/>
  <c r="F31" i="6"/>
  <c r="F24" i="6"/>
  <c r="F100" i="6" l="1"/>
  <c r="F99" i="6"/>
  <c r="F98" i="6"/>
  <c r="F69" i="6"/>
  <c r="E283" i="6" l="1"/>
  <c r="E278" i="6"/>
  <c r="E277" i="6"/>
  <c r="F250" i="6"/>
  <c r="D243" i="6"/>
  <c r="F242" i="6"/>
  <c r="F236" i="6"/>
  <c r="E282" i="6" s="1"/>
  <c r="F197" i="6"/>
  <c r="F193" i="6"/>
  <c r="D190" i="6"/>
  <c r="D186" i="6"/>
  <c r="F185" i="6"/>
  <c r="D182" i="6"/>
  <c r="F181" i="6"/>
  <c r="F173" i="6"/>
  <c r="D164" i="6"/>
  <c r="F163" i="6"/>
  <c r="F162" i="6"/>
  <c r="F158" i="6"/>
  <c r="D159" i="6"/>
  <c r="F153" i="6"/>
  <c r="D154" i="6"/>
  <c r="F149" i="6" s="1"/>
  <c r="F143" i="6"/>
  <c r="F140" i="6"/>
  <c r="F137" i="6"/>
  <c r="E280" i="6"/>
  <c r="F128" i="6"/>
  <c r="E279" i="6" s="1"/>
  <c r="D122" i="6"/>
  <c r="F121" i="6"/>
  <c r="F120" i="6"/>
  <c r="D117" i="6"/>
  <c r="F116" i="6"/>
  <c r="D108" i="6"/>
  <c r="F106" i="6"/>
  <c r="F105" i="6"/>
  <c r="F104" i="6"/>
  <c r="F97" i="6"/>
  <c r="F94" i="6"/>
  <c r="F90" i="6"/>
  <c r="D86" i="6"/>
  <c r="F85" i="6"/>
  <c r="F84" i="6"/>
  <c r="D81" i="6"/>
  <c r="F80" i="6"/>
  <c r="F79" i="6"/>
  <c r="F73" i="6"/>
  <c r="F63" i="6"/>
  <c r="D64" i="6"/>
  <c r="F56" i="6"/>
  <c r="F23" i="6"/>
  <c r="E291" i="6" s="1"/>
  <c r="D21" i="6"/>
  <c r="F13" i="6" s="1"/>
  <c r="E290" i="6" l="1"/>
  <c r="E295" i="6"/>
  <c r="F179" i="6"/>
  <c r="E284" i="6" s="1"/>
  <c r="F54" i="6"/>
  <c r="F112" i="6"/>
  <c r="E276" i="6" s="1"/>
  <c r="E275" i="6"/>
  <c r="F89" i="6"/>
  <c r="F152" i="6"/>
  <c r="F220" i="6"/>
  <c r="F62" i="6"/>
  <c r="E298" i="6" s="1"/>
  <c r="E281" i="6"/>
  <c r="F11" i="6"/>
  <c r="F157" i="6"/>
  <c r="F52" i="6" l="1"/>
  <c r="F272" i="6" s="1"/>
  <c r="E301" i="6"/>
  <c r="E285" i="6"/>
</calcChain>
</file>

<file path=xl/sharedStrings.xml><?xml version="1.0" encoding="utf-8"?>
<sst xmlns="http://schemas.openxmlformats.org/spreadsheetml/2006/main" count="435" uniqueCount="202">
  <si>
    <t>Članak 1.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</si>
  <si>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</si>
  <si>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</si>
  <si>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</si>
  <si>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</si>
  <si>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</si>
  <si>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</si>
  <si>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</si>
  <si>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</si>
  <si>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</si>
  <si>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</si>
  <si>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</si>
  <si>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</si>
  <si>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</si>
  <si>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</si>
  <si>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</si>
  <si>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</si>
  <si>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</si>
  <si>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</si>
  <si>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</si>
  <si>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</si>
  <si>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</si>
  <si>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</si>
  <si>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</si>
  <si>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Izgradnja nerazvrstane ceste SU15</t>
  </si>
  <si>
    <t>građenje</t>
  </si>
  <si>
    <t>R212.9</t>
  </si>
  <si>
    <t>namjeniski prihodi od zaduživanja</t>
  </si>
  <si>
    <t>nadzor</t>
  </si>
  <si>
    <t>UKUPNO</t>
  </si>
  <si>
    <t>b)</t>
  </si>
  <si>
    <t>Izgradnja nerazvrstane ceste OU41</t>
  </si>
  <si>
    <t xml:space="preserve">imovinsko pravne radnje </t>
  </si>
  <si>
    <t>R213</t>
  </si>
  <si>
    <t>komunalni doprinos</t>
  </si>
  <si>
    <t>c)</t>
  </si>
  <si>
    <t>Izgradnja nerazvrstane ceste OU42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</si>
  <si>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</si>
  <si>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</si>
  <si>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</si>
  <si>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</si>
  <si>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</si>
  <si>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</si>
  <si>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</si>
  <si>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</si>
  <si>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</si>
  <si>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</si>
  <si>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</si>
  <si>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</si>
  <si>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</si>
  <si>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</si>
  <si>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</si>
  <si>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</si>
  <si>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</si>
  <si>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</si>
  <si>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</si>
  <si>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</si>
  <si>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</si>
  <si>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</si>
  <si>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</si>
  <si>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</si>
  <si>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Izgradnja nerazvrstane ceste SU6</t>
  </si>
  <si>
    <t>Izgradnja nerazvrstane ceste OU27</t>
  </si>
  <si>
    <t>d)</t>
  </si>
  <si>
    <t>Izgradnja nerazvrstane ceste OU 28</t>
  </si>
  <si>
    <t>e)</t>
  </si>
  <si>
    <t>Izgradnja nerazvrstane ceste KPP18</t>
  </si>
  <si>
    <t>R212</t>
  </si>
  <si>
    <t>f)</t>
  </si>
  <si>
    <t>g)</t>
  </si>
  <si>
    <t>h)</t>
  </si>
  <si>
    <t>Izgradnja nerazvrstane ceste - obalne šetnice</t>
  </si>
  <si>
    <t>i)</t>
  </si>
  <si>
    <t>j)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</si>
  <si>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</si>
  <si>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</si>
  <si>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</si>
  <si>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Uređenje Centralnog trga u Puntu</t>
  </si>
  <si>
    <t>R364.9</t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</si>
  <si>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</si>
  <si>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</si>
  <si>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</si>
  <si>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</si>
  <si>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</si>
  <si>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</si>
  <si>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</si>
  <si>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</si>
  <si>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</si>
  <si>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Gradnja - oprema</t>
  </si>
  <si>
    <t>R415</t>
  </si>
  <si>
    <t>naknada za koncesiju  za turističko zemljište</t>
  </si>
  <si>
    <t>kapitalne pomoći iz državnog proračuna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</si>
  <si>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</si>
  <si>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</si>
  <si>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</si>
  <si>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</si>
  <si>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</si>
  <si>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t>R413</t>
  </si>
  <si>
    <t>Prometna urbana oprema  SU 6</t>
  </si>
  <si>
    <t>R413.9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</si>
  <si>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</si>
  <si>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</si>
  <si>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Izgradnja javne rasvjete na SU 15</t>
  </si>
  <si>
    <t>R215.9</t>
  </si>
  <si>
    <t>Izgradnja javne rasvjete na SU 6</t>
  </si>
  <si>
    <t>Izgradnja javne rasvjete na KPP18</t>
  </si>
  <si>
    <t>R215</t>
  </si>
  <si>
    <t>ostali prihodi posebne namjene</t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</si>
  <si>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</si>
  <si>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</si>
  <si>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</si>
  <si>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</si>
  <si>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Izgradnja oborinske odvodnje SU 15</t>
  </si>
  <si>
    <t>Gradnja</t>
  </si>
  <si>
    <t>R256.9</t>
  </si>
  <si>
    <t>Izgradnja oborinske odvodnje SU 6</t>
  </si>
  <si>
    <t>Izgradnja oborinske odvodnje KPP18</t>
  </si>
  <si>
    <t>R256</t>
  </si>
  <si>
    <t>vodni doprinos</t>
  </si>
  <si>
    <t>Ostala ulaganja u izgradnju građevina oborinske odvodnje</t>
  </si>
  <si>
    <t>3.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</si>
  <si>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</si>
  <si>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b/>
        <sz val="7"/>
        <rFont val="Arial"/>
        <family val="2"/>
      </rPr>
      <t>3.1.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</si>
  <si>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</si>
  <si>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</si>
  <si>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</si>
  <si>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</si>
  <si>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</si>
  <si>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</si>
  <si>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</si>
  <si>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</si>
  <si>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</si>
  <si>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</si>
  <si>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</si>
  <si>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</si>
  <si>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</si>
  <si>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</si>
  <si>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</si>
  <si>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</si>
  <si>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r>
      <rPr>
        <b/>
        <sz val="7"/>
        <rFont val="Arial"/>
        <family val="2"/>
      </rPr>
      <t>4.7.</t>
    </r>
  </si>
  <si>
    <t>JAVNA RASVJETA</t>
  </si>
  <si>
    <t>Rekonstrukcija mrtvačnice na groblju u Puntu</t>
  </si>
  <si>
    <t>R585</t>
  </si>
  <si>
    <r>
      <rPr>
        <sz val="7"/>
        <rFont val="Arial"/>
        <family val="2"/>
      </rPr>
      <t>4.9.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</si>
  <si>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</si>
  <si>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</si>
  <si>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</si>
  <si>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</si>
  <si>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</si>
  <si>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</si>
  <si>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</si>
  <si>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</si>
  <si>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</si>
  <si>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</si>
  <si>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</si>
  <si>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</si>
  <si>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</si>
  <si>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</si>
  <si>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</si>
  <si>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</si>
  <si>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</si>
  <si>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</si>
  <si>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 xml:space="preserve">  U skladu sa sadržajem Programa prikazanim u članku 2. troškovi Programa građenja komunalne infrastrukture za 2021. godinu financiraju se sredstvima:</t>
  </si>
  <si>
    <t>KOMUNALNOG DOPRINOSA</t>
  </si>
  <si>
    <t>NAKNADE ZA KONCESIJU ZA TURISTIČKO ZEMLJIŠTE</t>
  </si>
  <si>
    <t>PRORAČUNA OPĆINE PUNAT</t>
  </si>
  <si>
    <t>UGOVORA, NAKNADA I DRUGIH IZVORA</t>
  </si>
  <si>
    <t>a) namjenski prihodi od zaduživanja</t>
  </si>
  <si>
    <t>b) kapitalne pomoći iz državnog proračuna</t>
  </si>
  <si>
    <t>DONACIJA</t>
  </si>
  <si>
    <r>
      <rPr>
        <b/>
        <sz val="7"/>
        <rFont val="Times New Roman"/>
        <family val="1"/>
      </rPr>
      <t>UKUPNO</t>
    </r>
  </si>
  <si>
    <t>PREDSJEDNIK</t>
  </si>
  <si>
    <t>Izgradnja nogostupa Pod topol</t>
  </si>
  <si>
    <t>Uređenje prometnice  ispred hotela "Park"</t>
  </si>
  <si>
    <t>članak 2. mijenja se i glasi:</t>
  </si>
  <si>
    <t>Članak 3. mijenja se i glasi:</t>
  </si>
  <si>
    <t>Uređenje nogostupa kod hotela "Park"</t>
  </si>
  <si>
    <t>II. Izmjene i dopune PROGRAMA
građenja komunalne infrastrukture na području Općine Punat u 2021. godini</t>
  </si>
  <si>
    <t>Izgradnja nerazvrstane ceste OU57</t>
  </si>
  <si>
    <t>Izgradnja nerazvrstane ceste KPP3</t>
  </si>
  <si>
    <t>k)</t>
  </si>
  <si>
    <t>Izgradnja javne rasvjete u Puntu i Staroj Baški</t>
  </si>
  <si>
    <t xml:space="preserve">Ostala ulaganja u javnu rasvjetu </t>
  </si>
  <si>
    <t>Izgradnja nogostupa u dijelu ulice I.G. Kovačića</t>
  </si>
  <si>
    <t>Prometna urbana oprema  SU 15</t>
  </si>
  <si>
    <r>
      <rPr>
        <b/>
        <sz val="7"/>
        <rFont val="Arial"/>
        <family val="2"/>
      </rPr>
      <t>4.8.</t>
    </r>
  </si>
  <si>
    <r>
      <rPr>
        <b/>
        <sz val="7"/>
        <rFont val="Arial"/>
        <family val="2"/>
      </rPr>
      <t>GROBLJA I KREMATORIJI NA GROBLJIMA</t>
    </r>
  </si>
  <si>
    <t>R253.9</t>
  </si>
  <si>
    <t>komunalna naknada</t>
  </si>
  <si>
    <t>ostali prihodi od prodaje nefinancijske imovine</t>
  </si>
  <si>
    <t>kapitalne pomoći iz državnog prortačuna</t>
  </si>
  <si>
    <t>b) ostali prihodi od prodaje nefinancijske imovine</t>
  </si>
  <si>
    <t>c) vodni doprinos</t>
  </si>
  <si>
    <t>KOMUNLNE NAKNADE</t>
  </si>
  <si>
    <t>a) ostali prihodi posebne namjene</t>
  </si>
  <si>
    <t>Na temelju članka 67. Zakona o komunalnom gospodarstvu ("Narodne  novine" broj 68/18, 110/18 i 32/20) i članka 31. Statuta Općine Punat ("Službene  novine Primorsko - goranske županije" broj 8/18, 10/19, 3/20 i 3/21), Općinsko vijeće Općine Punat, na 37. sjednici održanoj 30. ožujka 2021. godine, donosi</t>
  </si>
  <si>
    <t>U Puntu, dana 30. ožujka 2021. godine</t>
  </si>
  <si>
    <t>U Programu građenja komunalne infrastrukture na području Općine Punat u 2021. godini ("Službene novine Primorsko - goranske županije", broj 41/20 i 3/21)</t>
  </si>
  <si>
    <t>Ove II. Izmjene i dopune Programa stupaju na snagu prvog dana od dana objave u "Službenim novinama Primorsko-goranske županije".</t>
  </si>
  <si>
    <t>KLASA: 021-05/21-01/3</t>
  </si>
  <si>
    <t>URBROJ: 2142-02-01-21-15</t>
  </si>
  <si>
    <t>Goran Gržančić, dr. med.,v.r.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</si>
</sst>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"/>
  </numFmts>
  <fonts count="39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2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u/>
      <sz val="7"/>
      <name val="Arial"/>
      <family val="2"/>
      <charset val="238"/>
    </font>
    <font>
      <b/>
      <u/>
      <sz val="7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8">
    <xf numFmtId="0" fontId="0" fillId="0" borderId="0" xfId="0"/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64" fontId="7" fillId="2" borderId="0" xfId="0" applyNumberFormat="1" applyFont="1" applyFill="1" applyBorder="1" applyAlignment="1">
      <alignment horizontal="left" vertical="top" shrinkToFit="1"/>
    </xf>
    <xf numFmtId="0" fontId="0" fillId="2" borderId="0" xfId="0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right" vertical="top" shrinkToFi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2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4" fontId="0" fillId="0" borderId="3" xfId="0" applyNumberForma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vertical="top" wrapText="1" indent="4"/>
    </xf>
    <xf numFmtId="0" fontId="12" fillId="0" borderId="5" xfId="0" applyFont="1" applyFill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right" vertical="top" shrinkToFit="1"/>
    </xf>
    <xf numFmtId="0" fontId="12" fillId="0" borderId="3" xfId="0" applyFont="1" applyFill="1" applyBorder="1" applyAlignment="1">
      <alignment horizontal="left" vertical="top" wrapText="1" indent="4"/>
    </xf>
    <xf numFmtId="4" fontId="12" fillId="0" borderId="1" xfId="0" applyNumberFormat="1" applyFont="1" applyFill="1" applyBorder="1" applyAlignment="1">
      <alignment horizontal="right" vertical="top" shrinkToFit="1"/>
    </xf>
    <xf numFmtId="0" fontId="17" fillId="0" borderId="0" xfId="0" applyNumberFormat="1" applyFont="1" applyFill="1" applyBorder="1" applyAlignment="1">
      <alignment horizontal="left" vertical="top"/>
    </xf>
    <xf numFmtId="4" fontId="17" fillId="0" borderId="0" xfId="0" applyNumberFormat="1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 wrapText="1" indent="4"/>
    </xf>
    <xf numFmtId="0" fontId="10" fillId="0" borderId="1" xfId="0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right" vertical="top" shrinkToFit="1"/>
    </xf>
    <xf numFmtId="0" fontId="19" fillId="0" borderId="0" xfId="0" applyFont="1" applyFill="1" applyBorder="1" applyAlignment="1">
      <alignment horizontal="left" vertical="top"/>
    </xf>
    <xf numFmtId="4" fontId="12" fillId="0" borderId="5" xfId="0" applyNumberFormat="1" applyFont="1" applyFill="1" applyBorder="1" applyAlignment="1">
      <alignment horizontal="center" vertical="top" wrapText="1" shrinkToFit="1"/>
    </xf>
    <xf numFmtId="0" fontId="12" fillId="0" borderId="0" xfId="0" applyFont="1" applyFill="1" applyBorder="1" applyAlignment="1">
      <alignment horizontal="center" vertical="top" wrapText="1"/>
    </xf>
    <xf numFmtId="4" fontId="12" fillId="0" borderId="0" xfId="0" applyNumberFormat="1" applyFont="1" applyFill="1" applyBorder="1" applyAlignment="1">
      <alignment horizontal="center" vertical="top" wrapText="1" shrinkToFit="1"/>
    </xf>
    <xf numFmtId="0" fontId="19" fillId="3" borderId="0" xfId="0" applyFont="1" applyFill="1" applyBorder="1" applyAlignment="1">
      <alignment horizontal="left" wrapText="1"/>
    </xf>
    <xf numFmtId="4" fontId="12" fillId="3" borderId="0" xfId="0" applyNumberFormat="1" applyFont="1" applyFill="1" applyBorder="1" applyAlignment="1">
      <alignment horizontal="right" vertical="top" shrinkToFit="1"/>
    </xf>
    <xf numFmtId="4" fontId="19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 indent="4"/>
    </xf>
    <xf numFmtId="4" fontId="10" fillId="0" borderId="0" xfId="0" applyNumberFormat="1" applyFont="1" applyFill="1" applyBorder="1" applyAlignment="1">
      <alignment horizontal="right" vertical="top" shrinkToFit="1"/>
    </xf>
    <xf numFmtId="0" fontId="13" fillId="0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2"/>
    </xf>
    <xf numFmtId="0" fontId="14" fillId="3" borderId="2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9" fillId="0" borderId="4" xfId="0" applyFont="1" applyFill="1" applyBorder="1" applyAlignment="1">
      <alignment horizontal="left" wrapText="1"/>
    </xf>
    <xf numFmtId="4" fontId="19" fillId="0" borderId="4" xfId="0" applyNumberFormat="1" applyFont="1" applyFill="1" applyBorder="1" applyAlignment="1">
      <alignment horizontal="left" wrapText="1"/>
    </xf>
    <xf numFmtId="4" fontId="12" fillId="0" borderId="8" xfId="0" applyNumberFormat="1" applyFont="1" applyFill="1" applyBorder="1" applyAlignment="1">
      <alignment horizontal="right" vertical="top" shrinkToFit="1"/>
    </xf>
    <xf numFmtId="4" fontId="12" fillId="0" borderId="9" xfId="0" applyNumberFormat="1" applyFont="1" applyFill="1" applyBorder="1" applyAlignment="1">
      <alignment horizontal="right" vertical="top" shrinkToFit="1"/>
    </xf>
    <xf numFmtId="4" fontId="12" fillId="0" borderId="3" xfId="0" applyNumberFormat="1" applyFont="1" applyFill="1" applyBorder="1" applyAlignment="1">
      <alignment horizontal="right" vertical="top" shrinkToFit="1"/>
    </xf>
    <xf numFmtId="4" fontId="12" fillId="0" borderId="3" xfId="0" applyNumberFormat="1" applyFont="1" applyFill="1" applyBorder="1" applyAlignment="1">
      <alignment horizontal="center" vertical="top" wrapText="1" shrinkToFit="1"/>
    </xf>
    <xf numFmtId="0" fontId="12" fillId="0" borderId="10" xfId="0" applyFont="1" applyFill="1" applyBorder="1" applyAlignment="1">
      <alignment horizontal="center" vertical="top" wrapText="1"/>
    </xf>
    <xf numFmtId="4" fontId="12" fillId="0" borderId="10" xfId="0" applyNumberFormat="1" applyFont="1" applyFill="1" applyBorder="1" applyAlignment="1">
      <alignment horizontal="right" vertical="top" shrinkToFit="1"/>
    </xf>
    <xf numFmtId="4" fontId="12" fillId="0" borderId="11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horizontal="right" vertical="top" shrinkToFit="1"/>
    </xf>
    <xf numFmtId="0" fontId="19" fillId="0" borderId="6" xfId="0" applyFont="1" applyFill="1" applyBorder="1" applyAlignment="1">
      <alignment horizontal="left" vertical="center" wrapText="1"/>
    </xf>
    <xf numFmtId="4" fontId="10" fillId="0" borderId="6" xfId="0" applyNumberFormat="1" applyFont="1" applyFill="1" applyBorder="1" applyAlignment="1">
      <alignment horizontal="right" vertical="top" shrinkToFit="1"/>
    </xf>
    <xf numFmtId="0" fontId="15" fillId="0" borderId="0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right" vertical="top" shrinkToFit="1"/>
    </xf>
    <xf numFmtId="0" fontId="13" fillId="0" borderId="4" xfId="0" applyFont="1" applyFill="1" applyBorder="1" applyAlignment="1">
      <alignment horizontal="left" vertical="top" wrapText="1" indent="4"/>
    </xf>
    <xf numFmtId="4" fontId="12" fillId="0" borderId="13" xfId="0" applyNumberFormat="1" applyFont="1" applyFill="1" applyBorder="1" applyAlignment="1">
      <alignment horizontal="right" vertical="top" shrinkToFit="1"/>
    </xf>
    <xf numFmtId="0" fontId="10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 indent="4"/>
    </xf>
    <xf numFmtId="0" fontId="12" fillId="0" borderId="8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 indent="4"/>
    </xf>
    <xf numFmtId="0" fontId="0" fillId="0" borderId="1" xfId="0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 indent="4"/>
    </xf>
    <xf numFmtId="0" fontId="10" fillId="0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wrapText="1"/>
    </xf>
    <xf numFmtId="4" fontId="19" fillId="0" borderId="3" xfId="0" applyNumberFormat="1" applyFont="1" applyFill="1" applyBorder="1" applyAlignment="1">
      <alignment horizontal="left" wrapText="1"/>
    </xf>
    <xf numFmtId="0" fontId="23" fillId="3" borderId="0" xfId="0" applyFont="1" applyFill="1" applyBorder="1" applyAlignment="1">
      <alignment horizontal="left" wrapText="1"/>
    </xf>
    <xf numFmtId="4" fontId="10" fillId="3" borderId="0" xfId="0" applyNumberFormat="1" applyFont="1" applyFill="1" applyBorder="1" applyAlignment="1">
      <alignment horizontal="right" vertical="top" shrinkToFit="1"/>
    </xf>
    <xf numFmtId="0" fontId="12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wrapText="1"/>
    </xf>
    <xf numFmtId="4" fontId="19" fillId="0" borderId="1" xfId="0" applyNumberFormat="1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center" vertical="top" wrapText="1"/>
    </xf>
    <xf numFmtId="4" fontId="12" fillId="0" borderId="16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left" vertical="top" wrapText="1"/>
    </xf>
    <xf numFmtId="4" fontId="12" fillId="0" borderId="8" xfId="0" applyNumberFormat="1" applyFont="1" applyFill="1" applyBorder="1" applyAlignment="1">
      <alignment horizontal="center" vertical="top" wrapText="1" shrinkToFit="1"/>
    </xf>
    <xf numFmtId="0" fontId="12" fillId="0" borderId="3" xfId="0" applyFont="1" applyFill="1" applyBorder="1" applyAlignment="1">
      <alignment horizontal="center" vertical="top" wrapText="1"/>
    </xf>
    <xf numFmtId="4" fontId="12" fillId="0" borderId="4" xfId="0" applyNumberFormat="1" applyFont="1" applyFill="1" applyBorder="1" applyAlignment="1">
      <alignment horizontal="right" vertical="top" shrinkToFit="1"/>
    </xf>
    <xf numFmtId="4" fontId="12" fillId="0" borderId="14" xfId="0" applyNumberFormat="1" applyFont="1" applyFill="1" applyBorder="1" applyAlignment="1">
      <alignment horizontal="right" vertical="top" shrinkToFit="1"/>
    </xf>
    <xf numFmtId="4" fontId="19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4" fontId="19" fillId="0" borderId="4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12" fillId="0" borderId="8" xfId="0" applyNumberFormat="1" applyFont="1" applyBorder="1" applyAlignment="1">
      <alignment horizontal="right" vertical="top" shrinkToFit="1"/>
    </xf>
    <xf numFmtId="0" fontId="16" fillId="0" borderId="0" xfId="0" applyFont="1" applyFill="1" applyBorder="1" applyAlignment="1">
      <alignment horizontal="left" vertical="top" wrapText="1"/>
    </xf>
    <xf numFmtId="4" fontId="19" fillId="2" borderId="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 indent="6"/>
    </xf>
    <xf numFmtId="4" fontId="0" fillId="0" borderId="0" xfId="0" applyNumberForma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wrapText="1"/>
    </xf>
    <xf numFmtId="4" fontId="25" fillId="3" borderId="0" xfId="0" applyNumberFormat="1" applyFont="1" applyFill="1" applyBorder="1" applyAlignment="1">
      <alignment horizontal="right" vertical="top" shrinkToFit="1"/>
    </xf>
    <xf numFmtId="4" fontId="11" fillId="3" borderId="0" xfId="0" applyNumberFormat="1" applyFont="1" applyFill="1" applyBorder="1" applyAlignment="1">
      <alignment horizontal="right" vertical="top" shrinkToFit="1"/>
    </xf>
    <xf numFmtId="4" fontId="25" fillId="0" borderId="0" xfId="0" applyNumberFormat="1" applyFont="1" applyFill="1" applyBorder="1" applyAlignment="1">
      <alignment horizontal="right" vertical="top" shrinkToFit="1"/>
    </xf>
    <xf numFmtId="4" fontId="7" fillId="0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wrapText="1"/>
    </xf>
    <xf numFmtId="4" fontId="0" fillId="2" borderId="0" xfId="0" applyNumberFormat="1" applyFill="1" applyBorder="1" applyAlignment="1">
      <alignment horizontal="left" wrapText="1"/>
    </xf>
    <xf numFmtId="0" fontId="12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 indent="4"/>
    </xf>
    <xf numFmtId="0" fontId="13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4" fontId="20" fillId="0" borderId="0" xfId="0" applyNumberFormat="1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left" wrapText="1"/>
    </xf>
    <xf numFmtId="4" fontId="19" fillId="0" borderId="7" xfId="0" applyNumberFormat="1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left" vertical="top" wrapText="1" indent="4"/>
    </xf>
    <xf numFmtId="0" fontId="12" fillId="0" borderId="18" xfId="0" applyFont="1" applyFill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" fontId="2" fillId="0" borderId="22" xfId="0" applyNumberFormat="1" applyFont="1" applyFill="1" applyBorder="1" applyAlignment="1">
      <alignment horizontal="right" vertical="top" wrapText="1"/>
    </xf>
    <xf numFmtId="0" fontId="27" fillId="4" borderId="24" xfId="0" applyFont="1" applyFill="1" applyBorder="1" applyAlignment="1">
      <alignment horizontal="left" vertical="top"/>
    </xf>
    <xf numFmtId="0" fontId="27" fillId="4" borderId="14" xfId="0" applyFont="1" applyFill="1" applyBorder="1" applyAlignment="1">
      <alignment horizontal="left" vertical="top"/>
    </xf>
    <xf numFmtId="4" fontId="3" fillId="4" borderId="18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horizontal="left" wrapText="1"/>
    </xf>
    <xf numFmtId="0" fontId="6" fillId="0" borderId="26" xfId="0" applyFont="1" applyFill="1" applyBorder="1" applyAlignment="1">
      <alignment horizontal="left" vertical="top" wrapText="1"/>
    </xf>
    <xf numFmtId="4" fontId="28" fillId="0" borderId="27" xfId="0" applyNumberFormat="1" applyFont="1" applyFill="1" applyBorder="1" applyAlignment="1">
      <alignment horizontal="right" vertical="top" shrinkToFit="1"/>
    </xf>
    <xf numFmtId="4" fontId="0" fillId="0" borderId="28" xfId="0" applyNumberFormat="1" applyFill="1" applyBorder="1" applyAlignment="1">
      <alignment horizontal="left" wrapText="1"/>
    </xf>
    <xf numFmtId="4" fontId="28" fillId="0" borderId="25" xfId="0" applyNumberFormat="1" applyFont="1" applyFill="1" applyBorder="1" applyAlignment="1">
      <alignment horizontal="right" vertical="top" shrinkToFit="1"/>
    </xf>
    <xf numFmtId="0" fontId="29" fillId="0" borderId="28" xfId="0" applyFont="1" applyFill="1" applyBorder="1" applyAlignment="1">
      <alignment horizontal="left" vertical="top" wrapText="1"/>
    </xf>
    <xf numFmtId="4" fontId="30" fillId="0" borderId="25" xfId="0" applyNumberFormat="1" applyFont="1" applyFill="1" applyBorder="1" applyAlignment="1">
      <alignment horizontal="right" vertical="top" shrinkToFit="1"/>
    </xf>
    <xf numFmtId="4" fontId="31" fillId="0" borderId="25" xfId="0" applyNumberFormat="1" applyFont="1" applyFill="1" applyBorder="1" applyAlignment="1">
      <alignment horizontal="right" vertical="top" shrinkToFit="1"/>
    </xf>
    <xf numFmtId="0" fontId="6" fillId="0" borderId="29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4" fontId="31" fillId="0" borderId="30" xfId="0" applyNumberFormat="1" applyFont="1" applyFill="1" applyBorder="1" applyAlignment="1">
      <alignment horizontal="right" vertical="top" shrinkToFit="1"/>
    </xf>
    <xf numFmtId="0" fontId="29" fillId="5" borderId="31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wrapText="1"/>
    </xf>
    <xf numFmtId="4" fontId="33" fillId="5" borderId="11" xfId="0" applyNumberFormat="1" applyFont="1" applyFill="1" applyBorder="1" applyAlignment="1">
      <alignment horizontal="right" vertical="top" shrinkToFit="1"/>
    </xf>
    <xf numFmtId="0" fontId="18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4" fontId="17" fillId="0" borderId="3" xfId="0" applyNumberFormat="1" applyFont="1" applyFill="1" applyBorder="1" applyAlignment="1">
      <alignment horizontal="right" vertical="top" shrinkToFit="1"/>
    </xf>
    <xf numFmtId="0" fontId="1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 indent="6"/>
    </xf>
    <xf numFmtId="0" fontId="19" fillId="0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/>
    </xf>
    <xf numFmtId="4" fontId="12" fillId="0" borderId="15" xfId="0" applyNumberFormat="1" applyFont="1" applyFill="1" applyBorder="1" applyAlignment="1">
      <alignment horizontal="right" vertical="top" shrinkToFit="1"/>
    </xf>
    <xf numFmtId="43" fontId="35" fillId="0" borderId="0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4" fontId="35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12" fillId="0" borderId="1" xfId="0" applyNumberFormat="1" applyFont="1" applyFill="1" applyBorder="1" applyAlignment="1">
      <alignment horizontal="center" vertical="top" wrapText="1" shrinkToFit="1"/>
    </xf>
    <xf numFmtId="0" fontId="19" fillId="0" borderId="2" xfId="0" applyFont="1" applyFill="1" applyBorder="1" applyAlignment="1">
      <alignment horizontal="left" wrapText="1"/>
    </xf>
    <xf numFmtId="4" fontId="19" fillId="0" borderId="2" xfId="0" applyNumberFormat="1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vertical="top" wrapText="1" indent="4"/>
    </xf>
    <xf numFmtId="0" fontId="37" fillId="0" borderId="1" xfId="0" applyFont="1" applyFill="1" applyBorder="1" applyAlignment="1">
      <alignment horizontal="center" vertical="top" wrapText="1"/>
    </xf>
    <xf numFmtId="4" fontId="37" fillId="0" borderId="1" xfId="0" applyNumberFormat="1" applyFont="1" applyFill="1" applyBorder="1" applyAlignment="1">
      <alignment horizontal="right" vertical="top" shrinkToFit="1"/>
    </xf>
    <xf numFmtId="0" fontId="36" fillId="0" borderId="1" xfId="0" applyFont="1" applyFill="1" applyBorder="1" applyAlignment="1">
      <alignment horizontal="left" vertical="top" wrapText="1"/>
    </xf>
    <xf numFmtId="4" fontId="36" fillId="0" borderId="1" xfId="0" applyNumberFormat="1" applyFont="1" applyFill="1" applyBorder="1" applyAlignment="1">
      <alignment horizontal="right" vertical="top" shrinkToFit="1"/>
    </xf>
    <xf numFmtId="0" fontId="12" fillId="0" borderId="14" xfId="0" applyFont="1" applyFill="1" applyBorder="1" applyAlignment="1">
      <alignment horizontal="left" vertical="top" wrapText="1" indent="4"/>
    </xf>
    <xf numFmtId="4" fontId="12" fillId="0" borderId="14" xfId="0" applyNumberFormat="1" applyFont="1" applyFill="1" applyBorder="1" applyAlignment="1">
      <alignment horizontal="center" vertical="top" wrapText="1" shrinkToFit="1"/>
    </xf>
    <xf numFmtId="4" fontId="10" fillId="0" borderId="14" xfId="0" applyNumberFormat="1" applyFont="1" applyFill="1" applyBorder="1" applyAlignment="1">
      <alignment horizontal="right" vertical="top" shrinkToFit="1"/>
    </xf>
    <xf numFmtId="0" fontId="36" fillId="0" borderId="6" xfId="0" applyFont="1" applyFill="1" applyBorder="1" applyAlignment="1">
      <alignment horizontal="left" vertical="top" wrapText="1" indent="4"/>
    </xf>
    <xf numFmtId="0" fontId="36" fillId="0" borderId="6" xfId="0" applyFont="1" applyFill="1" applyBorder="1" applyAlignment="1">
      <alignment horizontal="left" vertical="top" wrapText="1"/>
    </xf>
    <xf numFmtId="4" fontId="36" fillId="0" borderId="6" xfId="0" applyNumberFormat="1" applyFont="1" applyFill="1" applyBorder="1" applyAlignment="1">
      <alignment horizontal="right" vertical="top" shrinkToFit="1"/>
    </xf>
    <xf numFmtId="0" fontId="10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3" fillId="0" borderId="18" xfId="0" applyFont="1" applyFill="1" applyBorder="1" applyAlignment="1">
      <alignment horizontal="left" vertical="top" wrapText="1" indent="4"/>
    </xf>
    <xf numFmtId="0" fontId="22" fillId="0" borderId="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4" fontId="7" fillId="3" borderId="0" xfId="0" applyNumberFormat="1" applyFont="1" applyFill="1" applyBorder="1" applyAlignment="1">
      <alignment horizontal="right" vertical="top" shrinkToFit="1"/>
    </xf>
    <xf numFmtId="4" fontId="38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0" borderId="2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2" fontId="13" fillId="3" borderId="0" xfId="0" applyNumberFormat="1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 indent="6"/>
    </xf>
    <xf numFmtId="0" fontId="0" fillId="2" borderId="0" xfId="0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0"/>
  <sheetViews>
    <sheetView tabSelected="1" topLeftCell="A286" zoomScale="124" zoomScaleNormal="124" workbookViewId="0">
      <selection activeCell="E309" sqref="E309"/>
    </sheetView>
  </sheetViews>
  <sheetFormatPr defaultColWidth="9.33203125" defaultRowHeight="12.75" x14ac:dyDescent="0.2"/>
  <cols>
    <col min="1" max="1" width="7.83203125" style="2" customWidth="1"/>
    <col min="2" max="2" width="31.33203125" style="2" customWidth="1"/>
    <col min="3" max="3" width="11.1640625" style="2" customWidth="1"/>
    <col min="4" max="4" width="23" style="2" customWidth="1"/>
    <col min="5" max="5" width="20.1640625" style="2" customWidth="1"/>
    <col min="6" max="6" width="15.33203125" style="14" customWidth="1"/>
    <col min="7" max="7" width="11.6640625" style="2" bestFit="1" customWidth="1"/>
    <col min="8" max="8" width="14" style="2" customWidth="1"/>
    <col min="9" max="9" width="22.1640625" style="2" customWidth="1"/>
    <col min="10" max="10" width="22.33203125" style="2" customWidth="1"/>
    <col min="11" max="11" width="11.6640625" style="2" bestFit="1" customWidth="1"/>
    <col min="12" max="12" width="12.83203125" style="2" bestFit="1" customWidth="1"/>
    <col min="13" max="16384" width="9.33203125" style="2"/>
  </cols>
  <sheetData>
    <row r="1" spans="1:17" ht="17.100000000000001" customHeight="1" x14ac:dyDescent="0.2">
      <c r="A1" s="169"/>
      <c r="B1" s="169"/>
      <c r="C1" s="169"/>
      <c r="D1" s="169"/>
      <c r="E1" s="169"/>
      <c r="F1" s="1"/>
    </row>
    <row r="2" spans="1:17" ht="20.25" customHeight="1" x14ac:dyDescent="0.2">
      <c r="A2" s="211" t="s">
        <v>195</v>
      </c>
      <c r="B2" s="246"/>
      <c r="C2" s="246"/>
      <c r="D2" s="246"/>
      <c r="E2" s="246"/>
      <c r="F2" s="246"/>
    </row>
    <row r="3" spans="1:17" ht="9.75" customHeight="1" x14ac:dyDescent="0.2">
      <c r="A3" s="159"/>
      <c r="B3" s="160"/>
      <c r="C3" s="160"/>
      <c r="D3" s="160"/>
      <c r="E3" s="160"/>
      <c r="F3" s="3"/>
    </row>
    <row r="4" spans="1:17" ht="29.25" customHeight="1" x14ac:dyDescent="0.2">
      <c r="A4" s="215" t="s">
        <v>177</v>
      </c>
      <c r="B4" s="247"/>
      <c r="C4" s="247"/>
      <c r="D4" s="247"/>
      <c r="E4" s="247"/>
      <c r="F4" s="247"/>
      <c r="H4" s="4"/>
    </row>
    <row r="5" spans="1:17" ht="17.45" customHeight="1" x14ac:dyDescent="0.2">
      <c r="A5" s="215" t="s">
        <v>0</v>
      </c>
      <c r="B5" s="215"/>
      <c r="C5" s="215"/>
      <c r="D5" s="215"/>
      <c r="E5" s="215"/>
      <c r="F5" s="215"/>
    </row>
    <row r="6" spans="1:17" ht="12.75" customHeight="1" x14ac:dyDescent="0.2">
      <c r="A6" s="211" t="s">
        <v>197</v>
      </c>
      <c r="B6" s="211"/>
      <c r="C6" s="211"/>
      <c r="D6" s="211"/>
      <c r="E6" s="211"/>
      <c r="F6" s="211"/>
    </row>
    <row r="7" spans="1:17" ht="12" customHeight="1" x14ac:dyDescent="0.2">
      <c r="A7" s="211" t="s">
        <v>174</v>
      </c>
      <c r="B7" s="211"/>
      <c r="C7" s="211"/>
      <c r="D7" s="211"/>
      <c r="E7" s="211"/>
      <c r="F7" s="211"/>
    </row>
    <row r="8" spans="1:17" ht="11.25" customHeight="1" x14ac:dyDescent="0.2">
      <c r="A8" s="211"/>
      <c r="B8" s="211"/>
      <c r="C8" s="211"/>
      <c r="D8" s="211"/>
      <c r="E8" s="211"/>
      <c r="F8" s="211"/>
    </row>
    <row r="9" spans="1:17" ht="19.7" customHeight="1" x14ac:dyDescent="0.2">
      <c r="A9" s="211" t="s">
        <v>12</v>
      </c>
      <c r="B9" s="211"/>
      <c r="C9" s="211"/>
      <c r="D9" s="211"/>
      <c r="E9" s="211"/>
      <c r="F9" s="211"/>
    </row>
    <row r="10" spans="1:17" ht="16.5" customHeight="1" x14ac:dyDescent="0.2">
      <c r="A10" s="5" t="s">
        <v>13</v>
      </c>
      <c r="B10" s="242" t="s">
        <v>14</v>
      </c>
      <c r="C10" s="242"/>
      <c r="D10" s="242"/>
      <c r="E10" s="242"/>
      <c r="F10" s="242"/>
    </row>
    <row r="11" spans="1:17" ht="9.75" customHeight="1" x14ac:dyDescent="0.2">
      <c r="A11" s="6"/>
      <c r="B11" s="6"/>
      <c r="C11" s="6"/>
      <c r="D11" s="6"/>
      <c r="E11" s="166" t="s">
        <v>15</v>
      </c>
      <c r="F11" s="7">
        <f>SUM(F13,F33,F35,F39,F37,F41,F43,F45,F47,F49)</f>
        <v>2046707.1400000001</v>
      </c>
    </row>
    <row r="12" spans="1:17" ht="14.25" customHeight="1" x14ac:dyDescent="0.2">
      <c r="A12" s="8" t="s">
        <v>16</v>
      </c>
      <c r="B12" s="8" t="s">
        <v>17</v>
      </c>
      <c r="C12" s="9" t="s">
        <v>18</v>
      </c>
      <c r="D12" s="10" t="s">
        <v>19</v>
      </c>
      <c r="E12" s="241" t="s">
        <v>20</v>
      </c>
      <c r="F12" s="241"/>
      <c r="H12" s="14"/>
    </row>
    <row r="13" spans="1:17" ht="12.75" customHeight="1" x14ac:dyDescent="0.2">
      <c r="A13" s="11" t="s">
        <v>21</v>
      </c>
      <c r="B13" s="11" t="s">
        <v>22</v>
      </c>
      <c r="C13" s="12"/>
      <c r="D13" s="12"/>
      <c r="E13" s="12"/>
      <c r="F13" s="13">
        <f>SUM(D21,D25,D28,D31)</f>
        <v>2046707.1400000001</v>
      </c>
      <c r="H13" s="14"/>
      <c r="L13" s="14"/>
    </row>
    <row r="14" spans="1:17" ht="15" customHeight="1" x14ac:dyDescent="0.2">
      <c r="A14" s="15" t="s">
        <v>23</v>
      </c>
      <c r="B14" s="243" t="s">
        <v>24</v>
      </c>
      <c r="C14" s="243"/>
      <c r="D14" s="243"/>
      <c r="E14" s="16"/>
      <c r="F14" s="17"/>
      <c r="H14" s="14"/>
      <c r="L14" s="14"/>
      <c r="O14" s="206"/>
      <c r="Q14" s="206"/>
    </row>
    <row r="15" spans="1:17" ht="15" customHeight="1" x14ac:dyDescent="0.2">
      <c r="A15" s="64"/>
      <c r="B15" s="18" t="s">
        <v>32</v>
      </c>
      <c r="C15" s="19" t="s">
        <v>33</v>
      </c>
      <c r="D15" s="20">
        <v>110000</v>
      </c>
      <c r="E15" s="19" t="s">
        <v>188</v>
      </c>
      <c r="F15" s="20">
        <v>110000</v>
      </c>
      <c r="H15" s="14"/>
      <c r="I15" s="14"/>
      <c r="L15" s="206"/>
      <c r="N15" s="206"/>
    </row>
    <row r="16" spans="1:17" ht="18.75" customHeight="1" x14ac:dyDescent="0.2">
      <c r="A16" s="167"/>
      <c r="B16" s="18" t="s">
        <v>25</v>
      </c>
      <c r="C16" s="19" t="s">
        <v>26</v>
      </c>
      <c r="D16" s="20">
        <v>336279.14</v>
      </c>
      <c r="E16" s="19" t="s">
        <v>27</v>
      </c>
      <c r="F16" s="20">
        <v>336279.14</v>
      </c>
      <c r="H16" s="14"/>
      <c r="J16" s="206"/>
    </row>
    <row r="17" spans="1:11" ht="18.75" customHeight="1" x14ac:dyDescent="0.2">
      <c r="A17" s="207"/>
      <c r="B17" s="21" t="s">
        <v>25</v>
      </c>
      <c r="C17" s="19" t="s">
        <v>67</v>
      </c>
      <c r="D17" s="22">
        <v>804428</v>
      </c>
      <c r="E17" s="19" t="s">
        <v>34</v>
      </c>
      <c r="F17" s="20">
        <v>691428</v>
      </c>
      <c r="H17" s="14"/>
    </row>
    <row r="18" spans="1:11" ht="18.75" customHeight="1" x14ac:dyDescent="0.2">
      <c r="A18" s="209"/>
      <c r="B18" s="21"/>
      <c r="C18" s="19"/>
      <c r="D18" s="22"/>
      <c r="E18" s="19" t="s">
        <v>107</v>
      </c>
      <c r="F18" s="20">
        <v>13000</v>
      </c>
      <c r="H18" s="14"/>
    </row>
    <row r="19" spans="1:11" ht="18.75" customHeight="1" x14ac:dyDescent="0.2">
      <c r="A19" s="209"/>
      <c r="B19" s="21"/>
      <c r="C19" s="19"/>
      <c r="D19" s="22"/>
      <c r="E19" s="19" t="s">
        <v>190</v>
      </c>
      <c r="F19" s="20">
        <v>100000</v>
      </c>
      <c r="H19" s="14"/>
    </row>
    <row r="20" spans="1:11" ht="23.25" customHeight="1" x14ac:dyDescent="0.2">
      <c r="A20" s="167"/>
      <c r="B20" s="21" t="s">
        <v>28</v>
      </c>
      <c r="C20" s="19" t="s">
        <v>26</v>
      </c>
      <c r="D20" s="22">
        <v>61000</v>
      </c>
      <c r="E20" s="19" t="s">
        <v>27</v>
      </c>
      <c r="F20" s="20">
        <f>+D20</f>
        <v>61000</v>
      </c>
      <c r="H20" s="24"/>
    </row>
    <row r="21" spans="1:11" ht="23.25" customHeight="1" x14ac:dyDescent="0.2">
      <c r="A21" s="169"/>
      <c r="B21" s="25"/>
      <c r="C21" s="26" t="s">
        <v>29</v>
      </c>
      <c r="D21" s="27">
        <f>SUM(D14:D20)</f>
        <v>1311707.1400000001</v>
      </c>
      <c r="E21" s="28"/>
      <c r="F21" s="29"/>
      <c r="H21" s="23"/>
    </row>
    <row r="22" spans="1:11" ht="16.5" customHeight="1" x14ac:dyDescent="0.2">
      <c r="A22" s="15" t="s">
        <v>30</v>
      </c>
      <c r="B22" s="244" t="s">
        <v>31</v>
      </c>
      <c r="C22" s="244"/>
      <c r="D22" s="244"/>
      <c r="E22" s="16"/>
      <c r="F22" s="17"/>
      <c r="H22" s="23"/>
    </row>
    <row r="23" spans="1:11" ht="18" customHeight="1" x14ac:dyDescent="0.2">
      <c r="A23" s="167"/>
      <c r="B23" s="21" t="s">
        <v>32</v>
      </c>
      <c r="C23" s="19" t="s">
        <v>33</v>
      </c>
      <c r="D23" s="20">
        <v>305000</v>
      </c>
      <c r="E23" s="31" t="s">
        <v>188</v>
      </c>
      <c r="F23" s="20">
        <f>+D23</f>
        <v>305000</v>
      </c>
      <c r="H23" s="24"/>
    </row>
    <row r="24" spans="1:11" ht="18" customHeight="1" x14ac:dyDescent="0.2">
      <c r="A24" s="184"/>
      <c r="B24" s="18" t="s">
        <v>59</v>
      </c>
      <c r="C24" s="73" t="s">
        <v>60</v>
      </c>
      <c r="D24" s="50">
        <v>60000</v>
      </c>
      <c r="E24" s="31" t="s">
        <v>34</v>
      </c>
      <c r="F24" s="50">
        <f t="shared" ref="F24" si="0">SUM(D24)</f>
        <v>60000</v>
      </c>
      <c r="G24" s="4"/>
      <c r="H24" s="24"/>
    </row>
    <row r="25" spans="1:11" ht="18" customHeight="1" x14ac:dyDescent="0.2">
      <c r="A25" s="200"/>
      <c r="B25" s="25"/>
      <c r="C25" s="26" t="s">
        <v>29</v>
      </c>
      <c r="D25" s="27">
        <f>SUM(D23:D24)</f>
        <v>365000</v>
      </c>
      <c r="E25" s="203"/>
      <c r="F25" s="29"/>
      <c r="G25" s="4"/>
      <c r="H25" s="24"/>
    </row>
    <row r="26" spans="1:11" ht="18" customHeight="1" x14ac:dyDescent="0.2">
      <c r="A26" s="200"/>
      <c r="B26" s="38"/>
      <c r="C26" s="32"/>
      <c r="D26" s="29"/>
      <c r="E26" s="33"/>
      <c r="F26" s="52"/>
      <c r="G26" s="4"/>
      <c r="H26" s="24"/>
      <c r="I26" s="24"/>
      <c r="J26" s="23"/>
      <c r="K26" s="206"/>
    </row>
    <row r="27" spans="1:11" ht="20.25" customHeight="1" x14ac:dyDescent="0.2">
      <c r="A27" s="15" t="s">
        <v>35</v>
      </c>
      <c r="B27" s="244" t="s">
        <v>36</v>
      </c>
      <c r="C27" s="244"/>
      <c r="D27" s="244"/>
      <c r="E27" s="16"/>
      <c r="F27" s="17"/>
      <c r="I27" s="206"/>
      <c r="J27" s="23"/>
    </row>
    <row r="28" spans="1:11" ht="17.25" customHeight="1" x14ac:dyDescent="0.2">
      <c r="A28" s="167"/>
      <c r="B28" s="72" t="s">
        <v>37</v>
      </c>
      <c r="C28" s="19" t="s">
        <v>33</v>
      </c>
      <c r="D28" s="20">
        <v>70000</v>
      </c>
      <c r="E28" s="31" t="s">
        <v>188</v>
      </c>
      <c r="F28" s="20">
        <v>37556.44</v>
      </c>
      <c r="H28" s="24"/>
      <c r="I28" s="206"/>
      <c r="J28" s="23"/>
    </row>
    <row r="29" spans="1:11" ht="17.25" customHeight="1" x14ac:dyDescent="0.2">
      <c r="A29" s="209"/>
      <c r="B29" s="38"/>
      <c r="C29" s="19"/>
      <c r="D29" s="20"/>
      <c r="E29" s="31" t="s">
        <v>34</v>
      </c>
      <c r="F29" s="20">
        <v>32443.56</v>
      </c>
      <c r="H29" s="24"/>
      <c r="I29" s="206"/>
      <c r="J29" s="23"/>
    </row>
    <row r="30" spans="1:11" ht="17.25" customHeight="1" x14ac:dyDescent="0.2">
      <c r="A30" s="15" t="s">
        <v>63</v>
      </c>
      <c r="B30" s="244" t="s">
        <v>178</v>
      </c>
      <c r="C30" s="244"/>
      <c r="D30" s="244"/>
      <c r="E30" s="16"/>
      <c r="F30" s="17"/>
      <c r="H30" s="24"/>
      <c r="I30" s="24"/>
      <c r="J30" s="4"/>
    </row>
    <row r="31" spans="1:11" ht="16.5" customHeight="1" x14ac:dyDescent="0.2">
      <c r="A31" s="184"/>
      <c r="B31" s="21" t="s">
        <v>37</v>
      </c>
      <c r="C31" s="19" t="s">
        <v>33</v>
      </c>
      <c r="D31" s="20">
        <v>300000</v>
      </c>
      <c r="E31" s="31" t="s">
        <v>34</v>
      </c>
      <c r="F31" s="20">
        <f>SUM(D31)</f>
        <v>300000</v>
      </c>
      <c r="H31" s="24"/>
      <c r="I31" s="24"/>
      <c r="J31" s="4"/>
    </row>
    <row r="32" spans="1:11" ht="20.25" customHeight="1" x14ac:dyDescent="0.2">
      <c r="A32" s="167"/>
      <c r="B32" s="21"/>
      <c r="C32" s="32"/>
      <c r="D32" s="29"/>
      <c r="E32" s="33"/>
      <c r="F32" s="29"/>
      <c r="H32" s="23"/>
      <c r="I32" s="24"/>
      <c r="J32" s="4"/>
    </row>
    <row r="33" spans="1:11" ht="18.75" customHeight="1" x14ac:dyDescent="0.2">
      <c r="A33" s="161" t="s">
        <v>38</v>
      </c>
      <c r="B33" s="227" t="s">
        <v>39</v>
      </c>
      <c r="C33" s="227"/>
      <c r="D33" s="227"/>
      <c r="E33" s="34"/>
      <c r="F33" s="35">
        <v>0</v>
      </c>
      <c r="H33" s="23"/>
      <c r="I33" s="24"/>
      <c r="J33" s="206"/>
      <c r="K33" s="206"/>
    </row>
    <row r="34" spans="1:11" ht="18.75" customHeight="1" x14ac:dyDescent="0.2">
      <c r="A34" s="167"/>
      <c r="B34" s="237"/>
      <c r="C34" s="237"/>
      <c r="D34" s="237"/>
      <c r="E34" s="164"/>
      <c r="F34" s="36"/>
      <c r="H34" s="23"/>
      <c r="J34" s="178"/>
      <c r="K34" s="14"/>
    </row>
    <row r="35" spans="1:11" ht="23.25" customHeight="1" x14ac:dyDescent="0.2">
      <c r="A35" s="161" t="s">
        <v>40</v>
      </c>
      <c r="B35" s="161" t="s">
        <v>41</v>
      </c>
      <c r="C35" s="34"/>
      <c r="D35" s="34"/>
      <c r="E35" s="34"/>
      <c r="F35" s="35">
        <v>0</v>
      </c>
      <c r="H35" s="23"/>
      <c r="I35" s="24"/>
      <c r="J35" s="4"/>
    </row>
    <row r="36" spans="1:11" ht="12" customHeight="1" x14ac:dyDescent="0.2">
      <c r="A36" s="167"/>
      <c r="B36" s="164"/>
      <c r="C36" s="164"/>
      <c r="D36" s="164"/>
      <c r="E36" s="164"/>
      <c r="F36" s="36"/>
      <c r="H36" s="37"/>
      <c r="I36" s="24"/>
      <c r="J36" s="4"/>
    </row>
    <row r="37" spans="1:11" ht="23.25" customHeight="1" x14ac:dyDescent="0.2">
      <c r="A37" s="161" t="s">
        <v>42</v>
      </c>
      <c r="B37" s="161" t="s">
        <v>43</v>
      </c>
      <c r="C37" s="34"/>
      <c r="D37" s="34"/>
      <c r="E37" s="34"/>
      <c r="F37" s="35">
        <v>0</v>
      </c>
      <c r="H37" s="37"/>
      <c r="I37" s="24"/>
      <c r="J37" s="4"/>
    </row>
    <row r="38" spans="1:11" ht="9" customHeight="1" x14ac:dyDescent="0.2">
      <c r="A38" s="167"/>
      <c r="B38" s="164"/>
      <c r="C38" s="164"/>
      <c r="D38" s="164"/>
      <c r="E38" s="164"/>
      <c r="F38" s="36"/>
      <c r="H38" s="37"/>
      <c r="I38" s="24"/>
      <c r="J38" s="4"/>
    </row>
    <row r="39" spans="1:11" ht="8.85" customHeight="1" x14ac:dyDescent="0.2">
      <c r="A39" s="161" t="s">
        <v>44</v>
      </c>
      <c r="B39" s="161" t="s">
        <v>45</v>
      </c>
      <c r="C39" s="34"/>
      <c r="D39" s="34"/>
      <c r="E39" s="34"/>
      <c r="F39" s="35">
        <v>0</v>
      </c>
      <c r="H39" s="37"/>
      <c r="I39" s="24"/>
      <c r="J39" s="4"/>
    </row>
    <row r="40" spans="1:11" ht="9" customHeight="1" x14ac:dyDescent="0.2">
      <c r="A40" s="167"/>
      <c r="B40" s="164"/>
      <c r="C40" s="164"/>
      <c r="D40" s="164"/>
      <c r="E40" s="164"/>
      <c r="F40" s="36"/>
      <c r="I40" s="24"/>
      <c r="J40" s="4"/>
    </row>
    <row r="41" spans="1:11" ht="8.85" customHeight="1" x14ac:dyDescent="0.2">
      <c r="A41" s="161" t="s">
        <v>46</v>
      </c>
      <c r="B41" s="161" t="s">
        <v>47</v>
      </c>
      <c r="C41" s="34"/>
      <c r="D41" s="34"/>
      <c r="E41" s="34"/>
      <c r="F41" s="35">
        <v>0</v>
      </c>
      <c r="H41" s="37"/>
      <c r="I41" s="24"/>
      <c r="J41" s="4"/>
    </row>
    <row r="42" spans="1:11" ht="9" customHeight="1" x14ac:dyDescent="0.2">
      <c r="A42" s="167"/>
      <c r="B42" s="164"/>
      <c r="C42" s="164"/>
      <c r="D42" s="164"/>
      <c r="E42" s="164"/>
      <c r="F42" s="36"/>
      <c r="H42" s="37"/>
      <c r="I42" s="24"/>
      <c r="J42" s="37"/>
    </row>
    <row r="43" spans="1:11" ht="8.85" customHeight="1" x14ac:dyDescent="0.2">
      <c r="A43" s="161" t="s">
        <v>48</v>
      </c>
      <c r="B43" s="161" t="s">
        <v>49</v>
      </c>
      <c r="C43" s="34"/>
      <c r="D43" s="34"/>
      <c r="E43" s="34"/>
      <c r="F43" s="35">
        <v>0</v>
      </c>
      <c r="H43" s="37"/>
      <c r="I43" s="4"/>
      <c r="J43" s="37"/>
    </row>
    <row r="44" spans="1:11" ht="9" customHeight="1" x14ac:dyDescent="0.2">
      <c r="A44" s="167"/>
      <c r="B44" s="38"/>
      <c r="C44" s="32"/>
      <c r="D44" s="29"/>
      <c r="E44" s="32"/>
      <c r="F44" s="29"/>
      <c r="I44" s="24"/>
      <c r="J44" s="37"/>
    </row>
    <row r="45" spans="1:11" ht="12" customHeight="1" x14ac:dyDescent="0.2">
      <c r="A45" s="161" t="s">
        <v>50</v>
      </c>
      <c r="B45" s="161" t="s">
        <v>51</v>
      </c>
      <c r="C45" s="34"/>
      <c r="D45" s="34"/>
      <c r="E45" s="34"/>
      <c r="F45" s="35">
        <v>0</v>
      </c>
      <c r="I45" s="24"/>
      <c r="J45" s="37"/>
    </row>
    <row r="46" spans="1:11" ht="11.25" customHeight="1" x14ac:dyDescent="0.2">
      <c r="A46" s="169"/>
      <c r="B46" s="168"/>
      <c r="C46" s="168"/>
      <c r="D46" s="29"/>
      <c r="E46" s="168"/>
      <c r="F46" s="39"/>
      <c r="H46" s="4"/>
      <c r="I46" s="24"/>
      <c r="J46" s="37"/>
    </row>
    <row r="47" spans="1:11" x14ac:dyDescent="0.2">
      <c r="A47" s="170" t="s">
        <v>52</v>
      </c>
      <c r="B47" s="227" t="s">
        <v>53</v>
      </c>
      <c r="C47" s="239"/>
      <c r="D47" s="239"/>
      <c r="E47" s="34"/>
      <c r="F47" s="35">
        <v>0</v>
      </c>
      <c r="I47" s="24"/>
      <c r="J47" s="4"/>
    </row>
    <row r="48" spans="1:11" ht="12" customHeight="1" x14ac:dyDescent="0.2">
      <c r="A48" s="28"/>
      <c r="B48" s="28"/>
      <c r="C48" s="164"/>
      <c r="D48" s="164"/>
      <c r="E48" s="164"/>
      <c r="F48" s="29"/>
      <c r="H48" s="157"/>
      <c r="I48" s="14"/>
      <c r="J48" s="4"/>
    </row>
    <row r="49" spans="1:10" x14ac:dyDescent="0.2">
      <c r="A49" s="170" t="s">
        <v>54</v>
      </c>
      <c r="B49" s="227" t="s">
        <v>55</v>
      </c>
      <c r="C49" s="239"/>
      <c r="D49" s="239"/>
      <c r="E49" s="34"/>
      <c r="F49" s="35">
        <v>0</v>
      </c>
      <c r="I49" s="14"/>
      <c r="J49" s="4"/>
    </row>
    <row r="50" spans="1:10" ht="12" customHeight="1" x14ac:dyDescent="0.2">
      <c r="A50" s="40"/>
      <c r="B50" s="28"/>
      <c r="C50" s="162"/>
      <c r="D50" s="162"/>
      <c r="E50" s="164"/>
      <c r="F50" s="29"/>
      <c r="I50" s="14"/>
      <c r="J50" s="4"/>
    </row>
    <row r="51" spans="1:10" ht="12" customHeight="1" x14ac:dyDescent="0.2">
      <c r="A51" s="5" t="s">
        <v>56</v>
      </c>
      <c r="B51" s="240" t="s">
        <v>57</v>
      </c>
      <c r="C51" s="240"/>
      <c r="D51" s="240"/>
      <c r="E51" s="240"/>
      <c r="F51" s="240"/>
      <c r="J51" s="4"/>
    </row>
    <row r="52" spans="1:10" ht="16.5" customHeight="1" x14ac:dyDescent="0.2">
      <c r="A52" s="6"/>
      <c r="B52" s="41"/>
      <c r="C52" s="41"/>
      <c r="D52" s="41"/>
      <c r="E52" s="166" t="s">
        <v>15</v>
      </c>
      <c r="F52" s="42">
        <f>SUM(F54,F112,F124,F126,F128,F134,F149,F175,F177,F179)</f>
        <v>4688678.6500000004</v>
      </c>
      <c r="I52" s="158"/>
      <c r="J52" s="4"/>
    </row>
    <row r="53" spans="1:10" ht="11.25" customHeight="1" x14ac:dyDescent="0.2">
      <c r="A53" s="8" t="s">
        <v>16</v>
      </c>
      <c r="B53" s="43" t="s">
        <v>17</v>
      </c>
      <c r="C53" s="9" t="s">
        <v>18</v>
      </c>
      <c r="D53" s="44" t="s">
        <v>19</v>
      </c>
      <c r="E53" s="241" t="s">
        <v>20</v>
      </c>
      <c r="F53" s="241"/>
      <c r="I53" s="178"/>
      <c r="J53" s="4"/>
    </row>
    <row r="54" spans="1:10" ht="14.25" customHeight="1" x14ac:dyDescent="0.2">
      <c r="A54" s="45" t="s">
        <v>58</v>
      </c>
      <c r="B54" s="11" t="s">
        <v>22</v>
      </c>
      <c r="C54" s="46"/>
      <c r="D54" s="46"/>
      <c r="E54" s="46"/>
      <c r="F54" s="47">
        <f>SUM(D59,D64,D70,D73,D76,D81,D86,D91,D94,D101,D108)</f>
        <v>2975819.93</v>
      </c>
      <c r="H54" s="14"/>
      <c r="I54" s="14"/>
      <c r="J54" s="4"/>
    </row>
    <row r="55" spans="1:10" ht="12.75" customHeight="1" x14ac:dyDescent="0.2">
      <c r="A55" s="15" t="s">
        <v>23</v>
      </c>
      <c r="B55" s="233" t="s">
        <v>172</v>
      </c>
      <c r="C55" s="233"/>
      <c r="D55" s="233"/>
      <c r="E55" s="48"/>
      <c r="J55" s="4"/>
    </row>
    <row r="56" spans="1:10" ht="18" customHeight="1" x14ac:dyDescent="0.2">
      <c r="A56" s="167"/>
      <c r="B56" s="21" t="s">
        <v>59</v>
      </c>
      <c r="C56" s="19" t="s">
        <v>187</v>
      </c>
      <c r="D56" s="89">
        <v>25000</v>
      </c>
      <c r="E56" s="19" t="s">
        <v>27</v>
      </c>
      <c r="F56" s="176">
        <f>SUM(D56)</f>
        <v>25000</v>
      </c>
      <c r="H56" s="38"/>
      <c r="I56" s="4"/>
      <c r="J56" s="4"/>
    </row>
    <row r="57" spans="1:10" ht="18" customHeight="1" x14ac:dyDescent="0.2">
      <c r="A57" s="183"/>
      <c r="B57" s="128" t="s">
        <v>25</v>
      </c>
      <c r="C57" s="129" t="s">
        <v>26</v>
      </c>
      <c r="D57" s="20">
        <v>300000</v>
      </c>
      <c r="E57" s="19" t="s">
        <v>27</v>
      </c>
      <c r="F57" s="20">
        <v>300000</v>
      </c>
      <c r="H57" s="38"/>
      <c r="I57" s="14"/>
      <c r="J57" s="4"/>
    </row>
    <row r="58" spans="1:10" ht="18" customHeight="1" x14ac:dyDescent="0.2">
      <c r="A58" s="200"/>
      <c r="B58" s="201" t="s">
        <v>28</v>
      </c>
      <c r="C58" s="129" t="s">
        <v>26</v>
      </c>
      <c r="D58" s="176">
        <v>30000</v>
      </c>
      <c r="E58" s="19" t="s">
        <v>27</v>
      </c>
      <c r="F58" s="50">
        <f>SUM(D58)</f>
        <v>30000</v>
      </c>
      <c r="H58" s="38"/>
      <c r="I58" s="4"/>
      <c r="J58" s="4"/>
    </row>
    <row r="59" spans="1:10" ht="18" customHeight="1" x14ac:dyDescent="0.2">
      <c r="A59" s="167"/>
      <c r="B59" s="77"/>
      <c r="C59" s="26" t="s">
        <v>29</v>
      </c>
      <c r="D59" s="27">
        <f>SUM(D56:D58)</f>
        <v>355000</v>
      </c>
      <c r="E59" s="90"/>
      <c r="F59" s="22"/>
      <c r="G59" s="175"/>
      <c r="H59" s="38"/>
      <c r="J59" s="202"/>
    </row>
    <row r="60" spans="1:10" ht="24" customHeight="1" x14ac:dyDescent="0.2">
      <c r="A60" s="167"/>
      <c r="B60" s="38"/>
      <c r="C60" s="32"/>
      <c r="D60" s="29"/>
      <c r="E60" s="33"/>
      <c r="F60" s="29"/>
      <c r="H60" s="157"/>
      <c r="I60" s="32"/>
      <c r="J60" s="29"/>
    </row>
    <row r="61" spans="1:10" ht="19.5" customHeight="1" x14ac:dyDescent="0.2">
      <c r="A61" s="15" t="s">
        <v>30</v>
      </c>
      <c r="B61" s="233" t="s">
        <v>61</v>
      </c>
      <c r="C61" s="233"/>
      <c r="D61" s="233"/>
      <c r="E61" s="48"/>
      <c r="F61" s="49"/>
      <c r="I61" s="32"/>
      <c r="J61" s="29"/>
    </row>
    <row r="62" spans="1:10" ht="21" customHeight="1" x14ac:dyDescent="0.2">
      <c r="A62" s="167"/>
      <c r="B62" s="18" t="s">
        <v>25</v>
      </c>
      <c r="C62" s="54" t="s">
        <v>26</v>
      </c>
      <c r="D62" s="55">
        <v>715567.08</v>
      </c>
      <c r="E62" s="19" t="s">
        <v>27</v>
      </c>
      <c r="F62" s="56">
        <f>SUM(D62)</f>
        <v>715567.08</v>
      </c>
      <c r="H62" s="178"/>
      <c r="I62" s="32"/>
      <c r="J62" s="29"/>
    </row>
    <row r="63" spans="1:10" ht="24.75" customHeight="1" x14ac:dyDescent="0.2">
      <c r="A63" s="167"/>
      <c r="B63" s="25" t="s">
        <v>28</v>
      </c>
      <c r="C63" s="19" t="s">
        <v>26</v>
      </c>
      <c r="D63" s="20">
        <v>20750</v>
      </c>
      <c r="E63" s="19" t="s">
        <v>27</v>
      </c>
      <c r="F63" s="56">
        <f>SUM(D63)</f>
        <v>20750</v>
      </c>
      <c r="I63" s="32"/>
      <c r="J63" s="29"/>
    </row>
    <row r="64" spans="1:10" ht="19.5" customHeight="1" x14ac:dyDescent="0.2">
      <c r="A64" s="167"/>
      <c r="B64" s="38"/>
      <c r="C64" s="57" t="s">
        <v>29</v>
      </c>
      <c r="D64" s="39">
        <f>SUM(D62:D63)</f>
        <v>736317.08</v>
      </c>
      <c r="E64" s="28"/>
      <c r="F64" s="29"/>
      <c r="I64" s="158"/>
      <c r="J64" s="4"/>
    </row>
    <row r="65" spans="1:10" ht="9.75" customHeight="1" x14ac:dyDescent="0.2">
      <c r="A65" s="167"/>
      <c r="B65" s="21"/>
      <c r="C65" s="58"/>
      <c r="D65" s="52"/>
      <c r="E65" s="53"/>
      <c r="F65" s="52"/>
      <c r="I65" s="178"/>
      <c r="J65" s="4"/>
    </row>
    <row r="66" spans="1:10" ht="14.25" customHeight="1" x14ac:dyDescent="0.2">
      <c r="A66" s="15" t="s">
        <v>35</v>
      </c>
      <c r="B66" s="233" t="s">
        <v>62</v>
      </c>
      <c r="C66" s="233"/>
      <c r="D66" s="233"/>
      <c r="E66" s="48"/>
      <c r="F66" s="49"/>
      <c r="J66" s="4"/>
    </row>
    <row r="67" spans="1:10" ht="21.75" customHeight="1" x14ac:dyDescent="0.2">
      <c r="A67" s="167"/>
      <c r="B67" s="18" t="s">
        <v>37</v>
      </c>
      <c r="C67" s="19" t="s">
        <v>33</v>
      </c>
      <c r="D67" s="50">
        <v>354000</v>
      </c>
      <c r="E67" s="31" t="s">
        <v>34</v>
      </c>
      <c r="F67" s="50">
        <v>30009.69</v>
      </c>
      <c r="H67" s="4"/>
      <c r="I67" s="178"/>
      <c r="J67" s="4"/>
    </row>
    <row r="68" spans="1:10" ht="21.75" customHeight="1" x14ac:dyDescent="0.2">
      <c r="A68" s="209"/>
      <c r="B68" s="21"/>
      <c r="C68" s="19"/>
      <c r="D68" s="55"/>
      <c r="E68" s="31" t="s">
        <v>189</v>
      </c>
      <c r="F68" s="70">
        <v>323990.31</v>
      </c>
      <c r="H68" s="4"/>
      <c r="I68" s="178"/>
      <c r="J68" s="4"/>
    </row>
    <row r="69" spans="1:10" ht="21.75" customHeight="1" x14ac:dyDescent="0.2">
      <c r="A69" s="183"/>
      <c r="B69" s="25" t="s">
        <v>59</v>
      </c>
      <c r="C69" s="19" t="s">
        <v>60</v>
      </c>
      <c r="D69" s="89">
        <v>45000</v>
      </c>
      <c r="E69" s="31" t="s">
        <v>34</v>
      </c>
      <c r="F69" s="176">
        <f>SUM(D69)</f>
        <v>45000</v>
      </c>
      <c r="G69" s="4"/>
      <c r="H69" s="4"/>
      <c r="I69" s="4"/>
      <c r="J69" s="4"/>
    </row>
    <row r="70" spans="1:10" ht="21.75" customHeight="1" x14ac:dyDescent="0.2">
      <c r="A70" s="184"/>
      <c r="B70" s="38"/>
      <c r="C70" s="71" t="s">
        <v>29</v>
      </c>
      <c r="D70" s="39">
        <f>SUM(D67:D69)</f>
        <v>399000</v>
      </c>
      <c r="E70" s="28"/>
      <c r="F70" s="29"/>
      <c r="G70" s="4"/>
      <c r="H70" s="4"/>
      <c r="I70" s="4"/>
      <c r="J70" s="4"/>
    </row>
    <row r="71" spans="1:10" ht="12.75" customHeight="1" x14ac:dyDescent="0.2">
      <c r="A71" s="59"/>
      <c r="B71" s="25"/>
      <c r="C71" s="60"/>
      <c r="D71" s="61"/>
      <c r="E71" s="62"/>
      <c r="F71" s="63"/>
      <c r="I71" s="178"/>
      <c r="J71" s="4"/>
    </row>
    <row r="72" spans="1:10" ht="20.25" customHeight="1" x14ac:dyDescent="0.2">
      <c r="A72" s="64" t="s">
        <v>63</v>
      </c>
      <c r="B72" s="245" t="s">
        <v>64</v>
      </c>
      <c r="C72" s="238"/>
      <c r="D72" s="245"/>
      <c r="E72" s="65"/>
      <c r="F72" s="66"/>
      <c r="I72" s="14"/>
    </row>
    <row r="73" spans="1:10" ht="20.25" customHeight="1" x14ac:dyDescent="0.2">
      <c r="A73" s="167"/>
      <c r="B73" s="69" t="s">
        <v>37</v>
      </c>
      <c r="C73" s="19" t="s">
        <v>33</v>
      </c>
      <c r="D73" s="50">
        <v>100000</v>
      </c>
      <c r="E73" s="31" t="s">
        <v>189</v>
      </c>
      <c r="F73" s="51">
        <f>SUM(D73)</f>
        <v>100000</v>
      </c>
    </row>
    <row r="74" spans="1:10" ht="20.25" customHeight="1" x14ac:dyDescent="0.2">
      <c r="A74" s="76"/>
      <c r="B74" s="75"/>
      <c r="C74" s="43"/>
      <c r="D74" s="61"/>
      <c r="E74" s="185"/>
      <c r="F74" s="61"/>
    </row>
    <row r="75" spans="1:10" ht="20.25" customHeight="1" x14ac:dyDescent="0.2">
      <c r="A75" s="64" t="s">
        <v>65</v>
      </c>
      <c r="B75" s="245" t="s">
        <v>179</v>
      </c>
      <c r="C75" s="238"/>
      <c r="D75" s="245"/>
      <c r="E75" s="65"/>
      <c r="F75" s="66"/>
    </row>
    <row r="76" spans="1:10" ht="20.25" customHeight="1" x14ac:dyDescent="0.2">
      <c r="A76" s="184"/>
      <c r="B76" s="69" t="s">
        <v>37</v>
      </c>
      <c r="C76" s="19" t="s">
        <v>33</v>
      </c>
      <c r="D76" s="50">
        <v>50000</v>
      </c>
      <c r="E76" s="31" t="s">
        <v>189</v>
      </c>
      <c r="F76" s="51">
        <f>SUM(D76)</f>
        <v>50000</v>
      </c>
    </row>
    <row r="77" spans="1:10" ht="21" customHeight="1" x14ac:dyDescent="0.2">
      <c r="A77" s="169"/>
      <c r="B77" s="21"/>
      <c r="C77" s="168"/>
      <c r="D77" s="52"/>
      <c r="E77" s="67"/>
      <c r="F77" s="68"/>
    </row>
    <row r="78" spans="1:10" ht="18" customHeight="1" x14ac:dyDescent="0.2">
      <c r="A78" s="15" t="s">
        <v>68</v>
      </c>
      <c r="B78" s="233" t="s">
        <v>176</v>
      </c>
      <c r="C78" s="233"/>
      <c r="D78" s="233"/>
      <c r="E78" s="48"/>
      <c r="F78" s="49"/>
      <c r="H78" s="238"/>
      <c r="I78" s="238"/>
      <c r="J78" s="238"/>
    </row>
    <row r="79" spans="1:10" ht="20.25" customHeight="1" x14ac:dyDescent="0.2">
      <c r="A79" s="167"/>
      <c r="B79" s="18" t="s">
        <v>25</v>
      </c>
      <c r="C79" s="19" t="s">
        <v>26</v>
      </c>
      <c r="D79" s="51">
        <v>224440</v>
      </c>
      <c r="E79" s="19" t="s">
        <v>27</v>
      </c>
      <c r="F79" s="50">
        <f>SUM(D79)</f>
        <v>224440</v>
      </c>
      <c r="H79" s="38"/>
      <c r="I79" s="32"/>
      <c r="J79" s="29"/>
    </row>
    <row r="80" spans="1:10" ht="20.25" customHeight="1" x14ac:dyDescent="0.2">
      <c r="A80" s="167"/>
      <c r="B80" s="69" t="s">
        <v>28</v>
      </c>
      <c r="C80" s="19" t="s">
        <v>26</v>
      </c>
      <c r="D80" s="176">
        <v>12000</v>
      </c>
      <c r="E80" s="19" t="s">
        <v>27</v>
      </c>
      <c r="F80" s="50">
        <f>SUM(D80)</f>
        <v>12000</v>
      </c>
    </row>
    <row r="81" spans="1:10" ht="19.5" customHeight="1" x14ac:dyDescent="0.2">
      <c r="A81" s="167"/>
      <c r="B81" s="77"/>
      <c r="C81" s="26" t="s">
        <v>29</v>
      </c>
      <c r="D81" s="27">
        <f>SUM(D79:D80)</f>
        <v>236440</v>
      </c>
      <c r="E81" s="90"/>
      <c r="F81" s="22"/>
    </row>
    <row r="82" spans="1:10" ht="19.5" customHeight="1" x14ac:dyDescent="0.2">
      <c r="A82" s="76"/>
      <c r="B82" s="188"/>
      <c r="C82" s="189"/>
      <c r="D82" s="190"/>
      <c r="E82" s="191"/>
      <c r="F82" s="192"/>
    </row>
    <row r="83" spans="1:10" ht="15.75" customHeight="1" x14ac:dyDescent="0.2">
      <c r="A83" s="64" t="s">
        <v>69</v>
      </c>
      <c r="B83" s="238" t="s">
        <v>183</v>
      </c>
      <c r="C83" s="238"/>
      <c r="D83" s="238"/>
      <c r="E83" s="186"/>
      <c r="F83" s="187"/>
    </row>
    <row r="84" spans="1:10" ht="20.25" customHeight="1" x14ac:dyDescent="0.2">
      <c r="A84" s="167"/>
      <c r="B84" s="72" t="s">
        <v>25</v>
      </c>
      <c r="C84" s="73" t="s">
        <v>26</v>
      </c>
      <c r="D84" s="50">
        <v>154637</v>
      </c>
      <c r="E84" s="19" t="s">
        <v>27</v>
      </c>
      <c r="F84" s="50">
        <f>SUM(D84)</f>
        <v>154637</v>
      </c>
    </row>
    <row r="85" spans="1:10" ht="20.25" customHeight="1" x14ac:dyDescent="0.2">
      <c r="A85" s="167"/>
      <c r="B85" s="69" t="s">
        <v>28</v>
      </c>
      <c r="C85" s="74" t="s">
        <v>26</v>
      </c>
      <c r="D85" s="70">
        <v>20000</v>
      </c>
      <c r="E85" s="19" t="s">
        <v>27</v>
      </c>
      <c r="F85" s="50">
        <f>SUM(D85)</f>
        <v>20000</v>
      </c>
    </row>
    <row r="86" spans="1:10" ht="19.5" customHeight="1" x14ac:dyDescent="0.2">
      <c r="A86" s="167"/>
      <c r="B86" s="38"/>
      <c r="C86" s="71" t="s">
        <v>29</v>
      </c>
      <c r="D86" s="195">
        <f>SUM(D84:D85)</f>
        <v>174637</v>
      </c>
      <c r="E86" s="28"/>
      <c r="F86" s="29"/>
    </row>
    <row r="87" spans="1:10" ht="20.25" customHeight="1" x14ac:dyDescent="0.2">
      <c r="A87" s="167"/>
      <c r="B87" s="75"/>
      <c r="C87" s="32"/>
      <c r="D87" s="29"/>
      <c r="E87" s="53"/>
      <c r="F87" s="52"/>
    </row>
    <row r="88" spans="1:10" ht="15" customHeight="1" x14ac:dyDescent="0.2">
      <c r="A88" s="15" t="s">
        <v>70</v>
      </c>
      <c r="B88" s="233" t="s">
        <v>173</v>
      </c>
      <c r="C88" s="233"/>
      <c r="D88" s="233"/>
      <c r="E88" s="48"/>
      <c r="F88" s="49"/>
    </row>
    <row r="89" spans="1:10" ht="18.75" customHeight="1" x14ac:dyDescent="0.2">
      <c r="A89" s="167"/>
      <c r="B89" s="18" t="s">
        <v>25</v>
      </c>
      <c r="C89" s="54" t="s">
        <v>26</v>
      </c>
      <c r="D89" s="55">
        <v>192645.85</v>
      </c>
      <c r="E89" s="19" t="s">
        <v>27</v>
      </c>
      <c r="F89" s="55">
        <f>SUM(D89)</f>
        <v>192645.85</v>
      </c>
      <c r="G89" s="175"/>
    </row>
    <row r="90" spans="1:10" ht="18.75" customHeight="1" x14ac:dyDescent="0.2">
      <c r="A90" s="167"/>
      <c r="B90" s="25" t="s">
        <v>28</v>
      </c>
      <c r="C90" s="19" t="s">
        <v>26</v>
      </c>
      <c r="D90" s="20">
        <v>10000</v>
      </c>
      <c r="E90" s="19" t="s">
        <v>27</v>
      </c>
      <c r="F90" s="20">
        <f>+D90</f>
        <v>10000</v>
      </c>
      <c r="G90" s="29"/>
      <c r="H90" s="38"/>
      <c r="I90" s="32"/>
      <c r="J90" s="29"/>
    </row>
    <row r="91" spans="1:10" ht="18.75" customHeight="1" x14ac:dyDescent="0.2">
      <c r="A91" s="167"/>
      <c r="B91" s="77"/>
      <c r="C91" s="71" t="s">
        <v>29</v>
      </c>
      <c r="D91" s="27">
        <f>SUM(D89:D90)</f>
        <v>202645.85</v>
      </c>
      <c r="E91" s="43"/>
      <c r="F91" s="22"/>
      <c r="G91" s="29"/>
      <c r="H91" s="38"/>
      <c r="I91" s="32"/>
      <c r="J91" s="29"/>
    </row>
    <row r="92" spans="1:10" ht="18.75" customHeight="1" x14ac:dyDescent="0.2">
      <c r="A92" s="167"/>
      <c r="C92" s="57"/>
      <c r="E92" s="32"/>
      <c r="F92" s="29"/>
      <c r="G92" s="14"/>
    </row>
    <row r="93" spans="1:10" ht="14.25" customHeight="1" x14ac:dyDescent="0.2">
      <c r="A93" s="15" t="s">
        <v>72</v>
      </c>
      <c r="B93" s="233" t="s">
        <v>71</v>
      </c>
      <c r="C93" s="233"/>
      <c r="D93" s="233"/>
      <c r="E93" s="48"/>
      <c r="F93" s="49"/>
    </row>
    <row r="94" spans="1:10" ht="19.5" customHeight="1" x14ac:dyDescent="0.2">
      <c r="A94" s="167"/>
      <c r="B94" s="18" t="s">
        <v>37</v>
      </c>
      <c r="C94" s="73" t="s">
        <v>33</v>
      </c>
      <c r="D94" s="50">
        <v>305780</v>
      </c>
      <c r="E94" s="31" t="s">
        <v>189</v>
      </c>
      <c r="F94" s="50">
        <f>SUM(D94)</f>
        <v>305780</v>
      </c>
      <c r="I94" s="4"/>
    </row>
    <row r="95" spans="1:10" ht="11.25" customHeight="1" x14ac:dyDescent="0.2">
      <c r="A95" s="167"/>
      <c r="B95" s="38"/>
      <c r="C95" s="32"/>
      <c r="D95" s="29"/>
      <c r="E95" s="33"/>
      <c r="F95" s="29"/>
      <c r="I95" s="4"/>
    </row>
    <row r="96" spans="1:10" ht="15.75" customHeight="1" x14ac:dyDescent="0.2">
      <c r="A96" s="15" t="s">
        <v>73</v>
      </c>
      <c r="B96" s="233" t="s">
        <v>66</v>
      </c>
      <c r="C96" s="233"/>
      <c r="D96" s="233"/>
      <c r="E96" s="48"/>
      <c r="F96" s="49"/>
      <c r="I96" s="4"/>
    </row>
    <row r="97" spans="1:10" ht="18.75" customHeight="1" x14ac:dyDescent="0.2">
      <c r="A97" s="167"/>
      <c r="B97" s="18" t="s">
        <v>37</v>
      </c>
      <c r="C97" s="73" t="s">
        <v>33</v>
      </c>
      <c r="D97" s="50">
        <v>47000</v>
      </c>
      <c r="E97" s="31" t="s">
        <v>189</v>
      </c>
      <c r="F97" s="50">
        <f>SUM(D97)</f>
        <v>47000</v>
      </c>
    </row>
    <row r="98" spans="1:10" ht="18.75" customHeight="1" x14ac:dyDescent="0.2">
      <c r="A98" s="183"/>
      <c r="B98" s="18" t="s">
        <v>59</v>
      </c>
      <c r="C98" s="73" t="s">
        <v>60</v>
      </c>
      <c r="D98" s="50">
        <v>10000</v>
      </c>
      <c r="E98" s="31" t="s">
        <v>34</v>
      </c>
      <c r="F98" s="50">
        <f t="shared" ref="F98" si="1">SUM(D98)</f>
        <v>10000</v>
      </c>
    </row>
    <row r="99" spans="1:10" ht="18.75" customHeight="1" x14ac:dyDescent="0.2">
      <c r="A99" s="183"/>
      <c r="B99" s="18" t="s">
        <v>25</v>
      </c>
      <c r="C99" s="19" t="s">
        <v>67</v>
      </c>
      <c r="D99" s="51">
        <v>100000</v>
      </c>
      <c r="E99" s="31" t="s">
        <v>34</v>
      </c>
      <c r="F99" s="50">
        <f>SUM(D99)</f>
        <v>100000</v>
      </c>
    </row>
    <row r="100" spans="1:10" ht="18.75" customHeight="1" x14ac:dyDescent="0.2">
      <c r="A100" s="183"/>
      <c r="B100" s="25" t="s">
        <v>28</v>
      </c>
      <c r="C100" s="19" t="s">
        <v>67</v>
      </c>
      <c r="D100" s="20">
        <v>20000</v>
      </c>
      <c r="E100" s="19" t="s">
        <v>34</v>
      </c>
      <c r="F100" s="20">
        <f>+D100</f>
        <v>20000</v>
      </c>
    </row>
    <row r="101" spans="1:10" ht="11.25" customHeight="1" x14ac:dyDescent="0.2">
      <c r="A101" s="167"/>
      <c r="B101" s="193"/>
      <c r="C101" s="71" t="s">
        <v>29</v>
      </c>
      <c r="D101" s="195">
        <f>SUM(D97:D100)</f>
        <v>177000</v>
      </c>
      <c r="E101" s="194"/>
      <c r="F101" s="94"/>
    </row>
    <row r="102" spans="1:10" ht="18" customHeight="1" x14ac:dyDescent="0.2">
      <c r="A102" s="76"/>
      <c r="B102" s="77"/>
      <c r="C102" s="26"/>
      <c r="D102" s="27"/>
      <c r="E102" s="90"/>
      <c r="F102" s="22"/>
    </row>
    <row r="103" spans="1:10" ht="17.25" customHeight="1" x14ac:dyDescent="0.2">
      <c r="A103" s="64" t="s">
        <v>180</v>
      </c>
      <c r="B103" s="238" t="s">
        <v>74</v>
      </c>
      <c r="C103" s="238"/>
      <c r="D103" s="65"/>
      <c r="E103" s="65"/>
      <c r="F103" s="66"/>
    </row>
    <row r="104" spans="1:10" ht="19.5" customHeight="1" x14ac:dyDescent="0.2">
      <c r="A104" s="64"/>
      <c r="B104" s="18" t="s">
        <v>37</v>
      </c>
      <c r="C104" s="73" t="s">
        <v>33</v>
      </c>
      <c r="D104" s="50">
        <v>114000</v>
      </c>
      <c r="E104" s="31" t="s">
        <v>189</v>
      </c>
      <c r="F104" s="50">
        <f>SUM(D104)</f>
        <v>114000</v>
      </c>
    </row>
    <row r="105" spans="1:10" ht="20.25" customHeight="1" x14ac:dyDescent="0.2">
      <c r="A105" s="167"/>
      <c r="B105" s="18" t="s">
        <v>59</v>
      </c>
      <c r="C105" s="73" t="s">
        <v>60</v>
      </c>
      <c r="D105" s="50">
        <v>75000</v>
      </c>
      <c r="E105" s="31" t="s">
        <v>34</v>
      </c>
      <c r="F105" s="50">
        <f t="shared" ref="F105:F106" si="2">SUM(D105)</f>
        <v>75000</v>
      </c>
      <c r="H105" s="14"/>
    </row>
    <row r="106" spans="1:10" ht="18" customHeight="1" x14ac:dyDescent="0.2">
      <c r="A106" s="167"/>
      <c r="B106" s="18" t="s">
        <v>25</v>
      </c>
      <c r="C106" s="73" t="s">
        <v>67</v>
      </c>
      <c r="D106" s="50">
        <v>50000</v>
      </c>
      <c r="E106" s="31" t="s">
        <v>34</v>
      </c>
      <c r="F106" s="50">
        <f t="shared" si="2"/>
        <v>50000</v>
      </c>
      <c r="H106" s="38"/>
      <c r="I106" s="32"/>
      <c r="J106" s="29"/>
    </row>
    <row r="107" spans="1:10" ht="18" customHeight="1" x14ac:dyDescent="0.2">
      <c r="A107" s="209"/>
      <c r="B107" s="21"/>
      <c r="C107" s="73"/>
      <c r="D107" s="50"/>
      <c r="E107" s="31"/>
      <c r="F107" s="50"/>
      <c r="H107" s="38"/>
      <c r="I107" s="32"/>
      <c r="J107" s="29"/>
    </row>
    <row r="108" spans="1:10" ht="10.5" customHeight="1" x14ac:dyDescent="0.2">
      <c r="A108" s="167"/>
      <c r="B108" s="25"/>
      <c r="C108" s="78" t="s">
        <v>29</v>
      </c>
      <c r="D108" s="63">
        <f>SUM(D104:D106)</f>
        <v>239000</v>
      </c>
      <c r="E108" s="79"/>
      <c r="F108" s="61"/>
    </row>
    <row r="109" spans="1:10" ht="11.25" customHeight="1" x14ac:dyDescent="0.2">
      <c r="A109" s="167"/>
      <c r="B109" s="38"/>
      <c r="C109" s="57"/>
      <c r="D109" s="39"/>
      <c r="E109" s="28"/>
      <c r="F109" s="29"/>
      <c r="I109" s="4"/>
    </row>
    <row r="110" spans="1:10" ht="18.75" customHeight="1" x14ac:dyDescent="0.2">
      <c r="A110" s="15"/>
      <c r="B110" s="233"/>
      <c r="C110" s="233"/>
      <c r="D110" s="233"/>
      <c r="E110" s="80"/>
      <c r="F110" s="81"/>
      <c r="H110" s="14"/>
    </row>
    <row r="111" spans="1:10" ht="21" customHeight="1" x14ac:dyDescent="0.2">
      <c r="A111" s="167"/>
      <c r="B111" s="38"/>
      <c r="C111" s="57"/>
      <c r="D111" s="39"/>
      <c r="E111" s="28"/>
      <c r="F111" s="29"/>
    </row>
    <row r="112" spans="1:10" ht="18.75" customHeight="1" x14ac:dyDescent="0.2">
      <c r="A112" s="165" t="s">
        <v>75</v>
      </c>
      <c r="B112" s="217" t="s">
        <v>76</v>
      </c>
      <c r="C112" s="217"/>
      <c r="D112" s="217"/>
      <c r="E112" s="82"/>
      <c r="F112" s="83">
        <f>SUM(D117,D122)</f>
        <v>320268.62</v>
      </c>
      <c r="I112" s="4"/>
    </row>
    <row r="113" spans="1:10" ht="21" customHeight="1" x14ac:dyDescent="0.2">
      <c r="A113" s="167"/>
      <c r="B113" s="237"/>
      <c r="C113" s="237"/>
      <c r="D113" s="237"/>
      <c r="E113" s="164"/>
      <c r="F113" s="36"/>
    </row>
    <row r="114" spans="1:10" ht="21" customHeight="1" x14ac:dyDescent="0.2">
      <c r="A114" s="15" t="s">
        <v>23</v>
      </c>
      <c r="B114" s="233" t="s">
        <v>77</v>
      </c>
      <c r="C114" s="233"/>
      <c r="D114" s="233"/>
      <c r="E114" s="48"/>
      <c r="F114" s="49"/>
    </row>
    <row r="115" spans="1:10" ht="18.75" customHeight="1" x14ac:dyDescent="0.2">
      <c r="A115" s="167"/>
      <c r="B115" s="18" t="s">
        <v>25</v>
      </c>
      <c r="C115" s="73" t="s">
        <v>78</v>
      </c>
      <c r="D115" s="50">
        <v>240768.62</v>
      </c>
      <c r="E115" s="19" t="s">
        <v>27</v>
      </c>
      <c r="F115" s="50">
        <v>240768.62</v>
      </c>
      <c r="H115" s="4"/>
      <c r="J115" s="30"/>
    </row>
    <row r="116" spans="1:10" ht="20.25" customHeight="1" x14ac:dyDescent="0.2">
      <c r="A116" s="167"/>
      <c r="B116" s="18" t="s">
        <v>28</v>
      </c>
      <c r="C116" s="73" t="s">
        <v>78</v>
      </c>
      <c r="D116" s="50">
        <v>4500</v>
      </c>
      <c r="E116" s="19" t="s">
        <v>27</v>
      </c>
      <c r="F116" s="50">
        <f t="shared" ref="F116" si="3">SUM(D116)</f>
        <v>4500</v>
      </c>
      <c r="H116" s="14"/>
      <c r="J116" s="14"/>
    </row>
    <row r="117" spans="1:10" ht="18.75" customHeight="1" x14ac:dyDescent="0.2">
      <c r="A117" s="167"/>
      <c r="B117" s="196"/>
      <c r="C117" s="78" t="s">
        <v>29</v>
      </c>
      <c r="D117" s="63">
        <f>SUM(D115:D116)</f>
        <v>245268.62</v>
      </c>
      <c r="E117" s="197"/>
      <c r="F117" s="198"/>
    </row>
    <row r="118" spans="1:10" ht="9" customHeight="1" x14ac:dyDescent="0.2">
      <c r="A118" s="76"/>
      <c r="B118" s="86"/>
      <c r="C118" s="86"/>
      <c r="D118" s="86"/>
      <c r="E118" s="86"/>
      <c r="F118" s="87"/>
    </row>
    <row r="119" spans="1:10" ht="18.75" customHeight="1" x14ac:dyDescent="0.2">
      <c r="A119" s="64" t="s">
        <v>30</v>
      </c>
      <c r="B119" s="238" t="s">
        <v>79</v>
      </c>
      <c r="C119" s="238"/>
      <c r="D119" s="65"/>
      <c r="E119" s="65"/>
      <c r="F119" s="66"/>
    </row>
    <row r="120" spans="1:10" ht="21.75" customHeight="1" x14ac:dyDescent="0.2">
      <c r="A120" s="167"/>
      <c r="B120" s="18" t="s">
        <v>59</v>
      </c>
      <c r="C120" s="73" t="s">
        <v>80</v>
      </c>
      <c r="D120" s="50">
        <v>25000</v>
      </c>
      <c r="E120" s="88" t="s">
        <v>34</v>
      </c>
      <c r="F120" s="89">
        <f>SUM(D120)</f>
        <v>25000</v>
      </c>
    </row>
    <row r="121" spans="1:10" x14ac:dyDescent="0.2">
      <c r="A121" s="167"/>
      <c r="B121" s="25" t="s">
        <v>25</v>
      </c>
      <c r="C121" s="74" t="s">
        <v>81</v>
      </c>
      <c r="D121" s="89">
        <v>50000</v>
      </c>
      <c r="E121" s="88" t="s">
        <v>34</v>
      </c>
      <c r="F121" s="89">
        <f>SUM(D121)</f>
        <v>50000</v>
      </c>
    </row>
    <row r="122" spans="1:10" x14ac:dyDescent="0.2">
      <c r="A122" s="167"/>
      <c r="B122" s="77"/>
      <c r="C122" s="26" t="s">
        <v>29</v>
      </c>
      <c r="D122" s="27">
        <f>SUM(D120:D121)</f>
        <v>75000</v>
      </c>
      <c r="E122" s="90"/>
      <c r="F122" s="22"/>
    </row>
    <row r="123" spans="1:10" ht="11.25" customHeight="1" x14ac:dyDescent="0.2">
      <c r="A123" s="167"/>
      <c r="B123" s="38"/>
      <c r="C123" s="57"/>
      <c r="D123" s="39"/>
      <c r="E123" s="28"/>
      <c r="F123" s="29"/>
      <c r="J123" s="32"/>
    </row>
    <row r="124" spans="1:10" ht="21" customHeight="1" x14ac:dyDescent="0.2">
      <c r="A124" s="170" t="s">
        <v>82</v>
      </c>
      <c r="B124" s="161" t="s">
        <v>83</v>
      </c>
      <c r="C124" s="34"/>
      <c r="D124" s="34"/>
      <c r="E124" s="34"/>
      <c r="F124" s="35">
        <v>0</v>
      </c>
      <c r="H124" s="4"/>
      <c r="J124" s="32"/>
    </row>
    <row r="125" spans="1:10" ht="9.75" customHeight="1" x14ac:dyDescent="0.2">
      <c r="A125" s="167"/>
      <c r="B125" s="164"/>
      <c r="C125" s="164"/>
      <c r="D125" s="164"/>
      <c r="E125" s="164"/>
      <c r="F125" s="36"/>
    </row>
    <row r="126" spans="1:10" ht="9" customHeight="1" x14ac:dyDescent="0.2">
      <c r="A126" s="170" t="s">
        <v>84</v>
      </c>
      <c r="B126" s="161" t="s">
        <v>43</v>
      </c>
      <c r="C126" s="34"/>
      <c r="D126" s="34"/>
      <c r="E126" s="34"/>
      <c r="F126" s="35">
        <v>0</v>
      </c>
    </row>
    <row r="127" spans="1:10" ht="16.5" customHeight="1" x14ac:dyDescent="0.2">
      <c r="A127" s="28"/>
      <c r="B127" s="28"/>
      <c r="C127" s="164"/>
      <c r="D127" s="164"/>
      <c r="E127" s="164"/>
      <c r="F127" s="29"/>
    </row>
    <row r="128" spans="1:10" x14ac:dyDescent="0.2">
      <c r="A128" s="199" t="s">
        <v>85</v>
      </c>
      <c r="B128" s="199" t="s">
        <v>86</v>
      </c>
      <c r="C128" s="82"/>
      <c r="D128" s="82"/>
      <c r="E128" s="82"/>
      <c r="F128" s="83">
        <f>SUM(D130)</f>
        <v>170000</v>
      </c>
    </row>
    <row r="129" spans="1:9" x14ac:dyDescent="0.2">
      <c r="A129" s="15" t="s">
        <v>23</v>
      </c>
      <c r="B129" s="233" t="s">
        <v>87</v>
      </c>
      <c r="C129" s="233"/>
      <c r="D129" s="233"/>
      <c r="E129" s="48"/>
      <c r="F129" s="49"/>
    </row>
    <row r="130" spans="1:9" ht="19.5" x14ac:dyDescent="0.2">
      <c r="A130" s="167"/>
      <c r="B130" s="18" t="s">
        <v>88</v>
      </c>
      <c r="C130" s="73" t="s">
        <v>89</v>
      </c>
      <c r="D130" s="50">
        <v>170000</v>
      </c>
      <c r="E130" s="73" t="s">
        <v>90</v>
      </c>
      <c r="F130" s="56">
        <v>34000</v>
      </c>
    </row>
    <row r="131" spans="1:9" ht="18.75" customHeight="1" x14ac:dyDescent="0.2">
      <c r="A131" s="167"/>
      <c r="B131" s="38"/>
      <c r="C131" s="32"/>
      <c r="D131" s="29"/>
      <c r="E131" s="19" t="s">
        <v>91</v>
      </c>
      <c r="F131" s="56">
        <v>136000</v>
      </c>
      <c r="H131" s="4"/>
    </row>
    <row r="132" spans="1:9" x14ac:dyDescent="0.2">
      <c r="A132" s="64"/>
      <c r="B132" s="236"/>
      <c r="C132" s="236"/>
      <c r="D132" s="22"/>
      <c r="E132" s="43"/>
      <c r="F132" s="22"/>
    </row>
    <row r="133" spans="1:9" x14ac:dyDescent="0.2">
      <c r="A133" s="167"/>
      <c r="B133" s="38"/>
      <c r="C133" s="32"/>
      <c r="D133" s="29"/>
      <c r="E133" s="28"/>
      <c r="F133" s="29"/>
    </row>
    <row r="134" spans="1:9" ht="18" x14ac:dyDescent="0.2">
      <c r="A134" s="165" t="s">
        <v>92</v>
      </c>
      <c r="B134" s="165" t="s">
        <v>93</v>
      </c>
      <c r="C134" s="82"/>
      <c r="D134" s="82"/>
      <c r="E134" s="82"/>
      <c r="F134" s="83">
        <f>SUM(D137,D140,D143,D146)</f>
        <v>188172.75</v>
      </c>
    </row>
    <row r="135" spans="1:9" x14ac:dyDescent="0.2">
      <c r="A135" s="167"/>
      <c r="B135" s="164"/>
      <c r="C135" s="164"/>
      <c r="D135" s="164"/>
      <c r="E135" s="164"/>
      <c r="F135" s="36"/>
    </row>
    <row r="136" spans="1:9" x14ac:dyDescent="0.2">
      <c r="A136" s="15" t="s">
        <v>23</v>
      </c>
      <c r="B136" s="233" t="s">
        <v>94</v>
      </c>
      <c r="C136" s="233"/>
      <c r="D136" s="233"/>
      <c r="E136" s="48"/>
      <c r="F136" s="49"/>
    </row>
    <row r="137" spans="1:9" x14ac:dyDescent="0.2">
      <c r="A137" s="167"/>
      <c r="B137" s="18" t="s">
        <v>88</v>
      </c>
      <c r="C137" s="73" t="s">
        <v>95</v>
      </c>
      <c r="D137" s="50">
        <v>40000</v>
      </c>
      <c r="E137" s="88" t="s">
        <v>34</v>
      </c>
      <c r="F137" s="56">
        <f>SUM(D137)</f>
        <v>40000</v>
      </c>
    </row>
    <row r="138" spans="1:9" x14ac:dyDescent="0.2">
      <c r="A138" s="167"/>
      <c r="B138" s="38"/>
      <c r="C138" s="32"/>
      <c r="D138" s="29"/>
      <c r="E138" s="28"/>
      <c r="F138" s="29"/>
    </row>
    <row r="139" spans="1:9" x14ac:dyDescent="0.2">
      <c r="A139" s="15" t="s">
        <v>30</v>
      </c>
      <c r="B139" s="233" t="s">
        <v>96</v>
      </c>
      <c r="C139" s="233"/>
      <c r="D139" s="233"/>
      <c r="E139" s="48"/>
      <c r="F139" s="49"/>
    </row>
    <row r="140" spans="1:9" x14ac:dyDescent="0.2">
      <c r="A140" s="167"/>
      <c r="B140" s="18" t="s">
        <v>88</v>
      </c>
      <c r="C140" s="73" t="s">
        <v>97</v>
      </c>
      <c r="D140" s="50">
        <v>128000</v>
      </c>
      <c r="E140" s="88" t="s">
        <v>34</v>
      </c>
      <c r="F140" s="50">
        <f>SUM(D140)</f>
        <v>128000</v>
      </c>
      <c r="H140" s="4"/>
    </row>
    <row r="141" spans="1:9" x14ac:dyDescent="0.2">
      <c r="A141" s="167"/>
      <c r="B141" s="38"/>
      <c r="C141" s="32"/>
      <c r="D141" s="29"/>
      <c r="E141" s="28"/>
      <c r="F141" s="29"/>
    </row>
    <row r="142" spans="1:9" x14ac:dyDescent="0.2">
      <c r="A142" s="15" t="s">
        <v>35</v>
      </c>
      <c r="B142" s="233" t="s">
        <v>98</v>
      </c>
      <c r="C142" s="233"/>
      <c r="D142" s="233"/>
      <c r="E142" s="48"/>
      <c r="F142" s="49"/>
    </row>
    <row r="143" spans="1:9" ht="19.5" x14ac:dyDescent="0.2">
      <c r="A143" s="167"/>
      <c r="B143" s="18" t="s">
        <v>88</v>
      </c>
      <c r="C143" s="73" t="s">
        <v>99</v>
      </c>
      <c r="D143" s="50">
        <v>13172.75</v>
      </c>
      <c r="E143" s="19" t="s">
        <v>27</v>
      </c>
      <c r="F143" s="50">
        <f>SUM(D143)</f>
        <v>13172.75</v>
      </c>
      <c r="H143" s="179"/>
      <c r="I143" s="177"/>
    </row>
    <row r="144" spans="1:9" x14ac:dyDescent="0.2">
      <c r="A144" s="200"/>
      <c r="B144" s="38"/>
      <c r="C144" s="32"/>
      <c r="D144" s="29"/>
      <c r="E144" s="43"/>
      <c r="F144" s="29"/>
      <c r="H144" s="179"/>
      <c r="I144" s="177"/>
    </row>
    <row r="145" spans="1:10" x14ac:dyDescent="0.2">
      <c r="A145" s="15" t="s">
        <v>63</v>
      </c>
      <c r="B145" s="233" t="s">
        <v>184</v>
      </c>
      <c r="C145" s="233"/>
      <c r="D145" s="233"/>
      <c r="E145" s="48"/>
      <c r="F145" s="49"/>
      <c r="H145" s="179"/>
      <c r="I145" s="177"/>
    </row>
    <row r="146" spans="1:10" ht="19.5" x14ac:dyDescent="0.2">
      <c r="A146" s="200"/>
      <c r="B146" s="18" t="s">
        <v>88</v>
      </c>
      <c r="C146" s="73" t="s">
        <v>99</v>
      </c>
      <c r="D146" s="50">
        <v>7000</v>
      </c>
      <c r="E146" s="19" t="s">
        <v>27</v>
      </c>
      <c r="F146" s="50">
        <f>SUM(D146)</f>
        <v>7000</v>
      </c>
      <c r="H146" s="179"/>
      <c r="I146" s="177"/>
    </row>
    <row r="147" spans="1:10" x14ac:dyDescent="0.2">
      <c r="A147" s="76"/>
      <c r="B147" s="77"/>
      <c r="C147" s="43"/>
      <c r="D147" s="22"/>
      <c r="E147" s="90"/>
      <c r="F147" s="22"/>
    </row>
    <row r="148" spans="1:10" x14ac:dyDescent="0.2">
      <c r="A148" s="167"/>
      <c r="B148" s="38"/>
      <c r="C148" s="32"/>
      <c r="D148" s="29"/>
      <c r="E148" s="28"/>
      <c r="F148" s="29"/>
    </row>
    <row r="149" spans="1:10" x14ac:dyDescent="0.2">
      <c r="A149" s="165" t="s">
        <v>100</v>
      </c>
      <c r="B149" s="165" t="s">
        <v>101</v>
      </c>
      <c r="C149" s="82"/>
      <c r="D149" s="82"/>
      <c r="E149" s="82"/>
      <c r="F149" s="83">
        <f>SUM(D154,D159,D164,D170,D173,)</f>
        <v>633408</v>
      </c>
    </row>
    <row r="150" spans="1:10" ht="12.75" customHeight="1" x14ac:dyDescent="0.2">
      <c r="A150" s="165"/>
      <c r="B150" s="165"/>
      <c r="C150" s="82"/>
      <c r="D150" s="82"/>
      <c r="E150" s="82"/>
      <c r="F150" s="83"/>
    </row>
    <row r="151" spans="1:10" ht="21.75" customHeight="1" x14ac:dyDescent="0.2">
      <c r="A151" s="15" t="s">
        <v>23</v>
      </c>
      <c r="B151" s="233" t="s">
        <v>102</v>
      </c>
      <c r="C151" s="233"/>
      <c r="D151" s="233"/>
      <c r="E151" s="48"/>
      <c r="F151" s="49"/>
    </row>
    <row r="152" spans="1:10" ht="19.5" x14ac:dyDescent="0.2">
      <c r="A152" s="167"/>
      <c r="B152" s="18" t="s">
        <v>88</v>
      </c>
      <c r="C152" s="84" t="s">
        <v>103</v>
      </c>
      <c r="D152" s="50">
        <v>163330</v>
      </c>
      <c r="E152" s="19" t="s">
        <v>27</v>
      </c>
      <c r="F152" s="50">
        <f>D152</f>
        <v>163330</v>
      </c>
      <c r="H152" s="177"/>
      <c r="I152" s="14"/>
      <c r="J152" s="4"/>
    </row>
    <row r="153" spans="1:10" ht="19.5" x14ac:dyDescent="0.2">
      <c r="A153" s="167"/>
      <c r="B153" s="18" t="s">
        <v>28</v>
      </c>
      <c r="C153" s="84" t="s">
        <v>103</v>
      </c>
      <c r="D153" s="50">
        <v>8000</v>
      </c>
      <c r="E153" s="19" t="s">
        <v>27</v>
      </c>
      <c r="F153" s="50">
        <f>D153</f>
        <v>8000</v>
      </c>
    </row>
    <row r="154" spans="1:10" x14ac:dyDescent="0.2">
      <c r="A154" s="167"/>
      <c r="B154" s="25"/>
      <c r="C154" s="78" t="s">
        <v>29</v>
      </c>
      <c r="D154" s="63">
        <f>SUM(D151:D153)</f>
        <v>171330</v>
      </c>
      <c r="E154" s="90"/>
      <c r="F154" s="22"/>
    </row>
    <row r="155" spans="1:10" x14ac:dyDescent="0.2">
      <c r="A155" s="167"/>
      <c r="B155" s="38"/>
      <c r="C155" s="32"/>
      <c r="D155" s="29"/>
      <c r="E155" s="28"/>
      <c r="F155" s="29"/>
    </row>
    <row r="156" spans="1:10" x14ac:dyDescent="0.2">
      <c r="A156" s="15" t="s">
        <v>30</v>
      </c>
      <c r="B156" s="233" t="s">
        <v>104</v>
      </c>
      <c r="C156" s="233"/>
      <c r="D156" s="233"/>
      <c r="E156" s="48"/>
      <c r="F156" s="49"/>
    </row>
    <row r="157" spans="1:10" ht="20.25" customHeight="1" x14ac:dyDescent="0.2">
      <c r="A157" s="167"/>
      <c r="B157" s="18" t="s">
        <v>88</v>
      </c>
      <c r="C157" s="84" t="s">
        <v>103</v>
      </c>
      <c r="D157" s="50">
        <v>219984.25</v>
      </c>
      <c r="E157" s="19" t="s">
        <v>27</v>
      </c>
      <c r="F157" s="50">
        <f>SUM(D157)</f>
        <v>219984.25</v>
      </c>
      <c r="H157" s="177"/>
      <c r="I157" s="14"/>
      <c r="J157" s="4"/>
    </row>
    <row r="158" spans="1:10" ht="19.5" x14ac:dyDescent="0.2">
      <c r="A158" s="167"/>
      <c r="B158" s="18" t="s">
        <v>28</v>
      </c>
      <c r="C158" s="84" t="s">
        <v>103</v>
      </c>
      <c r="D158" s="50">
        <v>4000</v>
      </c>
      <c r="E158" s="19" t="s">
        <v>27</v>
      </c>
      <c r="F158" s="50">
        <f>SUM(D158)</f>
        <v>4000</v>
      </c>
      <c r="I158" s="14"/>
      <c r="J158" s="4"/>
    </row>
    <row r="159" spans="1:10" x14ac:dyDescent="0.2">
      <c r="A159" s="167"/>
      <c r="B159" s="25"/>
      <c r="C159" s="78" t="s">
        <v>29</v>
      </c>
      <c r="D159" s="63">
        <f>SUM(D156:D158)</f>
        <v>223984.25</v>
      </c>
      <c r="E159" s="90"/>
      <c r="F159" s="22"/>
      <c r="J159" s="4"/>
    </row>
    <row r="160" spans="1:10" x14ac:dyDescent="0.2">
      <c r="A160" s="167"/>
      <c r="B160" s="21"/>
      <c r="C160" s="85"/>
      <c r="D160" s="39"/>
      <c r="E160" s="28"/>
      <c r="F160" s="29"/>
    </row>
    <row r="161" spans="1:6" x14ac:dyDescent="0.2">
      <c r="A161" s="15" t="s">
        <v>35</v>
      </c>
      <c r="B161" s="234" t="s">
        <v>105</v>
      </c>
      <c r="C161" s="234"/>
      <c r="D161" s="234"/>
      <c r="E161" s="48"/>
      <c r="F161" s="49"/>
    </row>
    <row r="162" spans="1:6" x14ac:dyDescent="0.2">
      <c r="A162" s="167"/>
      <c r="B162" s="18" t="s">
        <v>88</v>
      </c>
      <c r="C162" s="84" t="s">
        <v>106</v>
      </c>
      <c r="D162" s="50">
        <v>40000</v>
      </c>
      <c r="E162" s="91" t="s">
        <v>34</v>
      </c>
      <c r="F162" s="50">
        <f>SUM(D162)</f>
        <v>40000</v>
      </c>
    </row>
    <row r="163" spans="1:6" ht="20.25" customHeight="1" x14ac:dyDescent="0.2">
      <c r="A163" s="167"/>
      <c r="B163" s="18" t="s">
        <v>28</v>
      </c>
      <c r="C163" s="84" t="s">
        <v>106</v>
      </c>
      <c r="D163" s="50">
        <v>4000</v>
      </c>
      <c r="E163" s="91" t="s">
        <v>34</v>
      </c>
      <c r="F163" s="50">
        <f>SUM(D163)</f>
        <v>4000</v>
      </c>
    </row>
    <row r="164" spans="1:6" x14ac:dyDescent="0.2">
      <c r="A164" s="167"/>
      <c r="B164" s="25"/>
      <c r="C164" s="78" t="s">
        <v>29</v>
      </c>
      <c r="D164" s="63">
        <f>SUM(D161:D163)</f>
        <v>44000</v>
      </c>
      <c r="E164" s="79"/>
      <c r="F164" s="61"/>
    </row>
    <row r="165" spans="1:6" x14ac:dyDescent="0.2">
      <c r="A165" s="167"/>
      <c r="B165" s="38"/>
      <c r="C165" s="32"/>
      <c r="D165" s="29"/>
      <c r="E165" s="90"/>
      <c r="F165" s="22"/>
    </row>
    <row r="166" spans="1:6" x14ac:dyDescent="0.2">
      <c r="A166" s="15" t="s">
        <v>63</v>
      </c>
      <c r="B166" s="234" t="s">
        <v>181</v>
      </c>
      <c r="C166" s="234"/>
      <c r="D166" s="234"/>
      <c r="E166" s="48"/>
      <c r="F166" s="49"/>
    </row>
    <row r="167" spans="1:6" x14ac:dyDescent="0.2">
      <c r="A167" s="167"/>
      <c r="B167" s="18" t="s">
        <v>88</v>
      </c>
      <c r="C167" s="84" t="s">
        <v>106</v>
      </c>
      <c r="D167" s="50">
        <v>151593.75</v>
      </c>
      <c r="E167" s="91" t="s">
        <v>34</v>
      </c>
      <c r="F167" s="50">
        <v>151593.75</v>
      </c>
    </row>
    <row r="168" spans="1:6" x14ac:dyDescent="0.2">
      <c r="A168" s="184"/>
      <c r="B168" s="18" t="s">
        <v>28</v>
      </c>
      <c r="C168" s="84" t="s">
        <v>106</v>
      </c>
      <c r="D168" s="50">
        <v>12500</v>
      </c>
      <c r="E168" s="91" t="s">
        <v>34</v>
      </c>
      <c r="F168" s="50">
        <v>7500</v>
      </c>
    </row>
    <row r="169" spans="1:6" ht="19.5" x14ac:dyDescent="0.2">
      <c r="A169" s="208"/>
      <c r="B169" s="21"/>
      <c r="C169" s="92"/>
      <c r="D169" s="50"/>
      <c r="E169" s="91" t="s">
        <v>107</v>
      </c>
      <c r="F169" s="50">
        <v>5000</v>
      </c>
    </row>
    <row r="170" spans="1:6" x14ac:dyDescent="0.2">
      <c r="A170" s="184"/>
      <c r="B170" s="25"/>
      <c r="C170" s="78" t="s">
        <v>29</v>
      </c>
      <c r="D170" s="63">
        <f>SUM(D166:D168)</f>
        <v>164093.75</v>
      </c>
      <c r="E170" s="28"/>
      <c r="F170" s="61"/>
    </row>
    <row r="171" spans="1:6" x14ac:dyDescent="0.2">
      <c r="A171" s="167"/>
      <c r="B171" s="21"/>
      <c r="C171" s="92"/>
      <c r="D171" s="52"/>
      <c r="E171" s="84"/>
      <c r="F171" s="93"/>
    </row>
    <row r="172" spans="1:6" x14ac:dyDescent="0.2">
      <c r="A172" s="15" t="s">
        <v>65</v>
      </c>
      <c r="B172" s="233" t="s">
        <v>182</v>
      </c>
      <c r="C172" s="233"/>
      <c r="D172" s="233"/>
      <c r="E172" s="48"/>
      <c r="F172" s="49"/>
    </row>
    <row r="173" spans="1:6" x14ac:dyDescent="0.2">
      <c r="A173" s="167"/>
      <c r="B173" s="18" t="s">
        <v>88</v>
      </c>
      <c r="C173" s="84" t="s">
        <v>106</v>
      </c>
      <c r="D173" s="50">
        <v>30000</v>
      </c>
      <c r="E173" s="91" t="s">
        <v>34</v>
      </c>
      <c r="F173" s="50">
        <f>SUM(D173)</f>
        <v>30000</v>
      </c>
    </row>
    <row r="174" spans="1:6" x14ac:dyDescent="0.2">
      <c r="A174" s="167"/>
      <c r="B174" s="38"/>
      <c r="C174" s="32"/>
      <c r="D174" s="29"/>
      <c r="E174" s="33"/>
      <c r="F174" s="29"/>
    </row>
    <row r="175" spans="1:6" ht="19.5" x14ac:dyDescent="0.2">
      <c r="A175" s="161" t="s">
        <v>108</v>
      </c>
      <c r="B175" s="161" t="s">
        <v>51</v>
      </c>
      <c r="C175" s="34"/>
      <c r="D175" s="34"/>
      <c r="E175" s="34"/>
      <c r="F175" s="35">
        <v>0</v>
      </c>
    </row>
    <row r="176" spans="1:6" x14ac:dyDescent="0.2">
      <c r="A176" s="167"/>
      <c r="B176" s="164"/>
      <c r="C176" s="164"/>
      <c r="D176" s="164"/>
      <c r="E176" s="164"/>
      <c r="F176" s="36"/>
    </row>
    <row r="177" spans="1:10" x14ac:dyDescent="0.2">
      <c r="A177" s="161" t="s">
        <v>109</v>
      </c>
      <c r="B177" s="227" t="s">
        <v>110</v>
      </c>
      <c r="C177" s="227"/>
      <c r="D177" s="227"/>
      <c r="E177" s="34"/>
      <c r="F177" s="35">
        <v>0</v>
      </c>
    </row>
    <row r="178" spans="1:10" ht="15" customHeight="1" x14ac:dyDescent="0.2">
      <c r="A178" s="169"/>
      <c r="B178" s="235"/>
      <c r="C178" s="235"/>
      <c r="D178" s="168"/>
      <c r="E178" s="168"/>
      <c r="F178" s="95"/>
    </row>
    <row r="179" spans="1:10" x14ac:dyDescent="0.2">
      <c r="A179" s="204" t="s">
        <v>111</v>
      </c>
      <c r="B179" s="217" t="s">
        <v>55</v>
      </c>
      <c r="C179" s="218"/>
      <c r="D179" s="218"/>
      <c r="E179" s="82"/>
      <c r="F179" s="83">
        <f>SUM(D182,D186,D190,D193)</f>
        <v>401009.35</v>
      </c>
    </row>
    <row r="180" spans="1:10" x14ac:dyDescent="0.2">
      <c r="A180" s="15" t="s">
        <v>23</v>
      </c>
      <c r="B180" s="234" t="s">
        <v>112</v>
      </c>
      <c r="C180" s="234"/>
      <c r="D180" s="234"/>
      <c r="E180" s="48"/>
      <c r="F180" s="49"/>
    </row>
    <row r="181" spans="1:10" ht="18" customHeight="1" x14ac:dyDescent="0.2">
      <c r="A181" s="167"/>
      <c r="B181" s="18" t="s">
        <v>113</v>
      </c>
      <c r="C181" s="84" t="s">
        <v>114</v>
      </c>
      <c r="D181" s="50">
        <v>158950</v>
      </c>
      <c r="E181" s="19" t="s">
        <v>27</v>
      </c>
      <c r="F181" s="50">
        <f>SUM(D181)</f>
        <v>158950</v>
      </c>
      <c r="H181" s="177"/>
      <c r="I181" s="177"/>
      <c r="J181" s="4"/>
    </row>
    <row r="182" spans="1:10" x14ac:dyDescent="0.2">
      <c r="A182" s="167"/>
      <c r="B182" s="25"/>
      <c r="C182" s="78" t="s">
        <v>29</v>
      </c>
      <c r="D182" s="63">
        <f>SUM(D181:D181)</f>
        <v>158950</v>
      </c>
      <c r="E182" s="90"/>
      <c r="F182" s="22"/>
    </row>
    <row r="183" spans="1:10" s="96" customFormat="1" x14ac:dyDescent="0.2">
      <c r="A183" s="167"/>
      <c r="B183" s="38"/>
      <c r="C183" s="57"/>
      <c r="D183" s="39"/>
      <c r="E183" s="28"/>
      <c r="F183" s="29"/>
      <c r="G183" s="180"/>
      <c r="H183" s="180"/>
      <c r="I183" s="180"/>
      <c r="J183" s="180"/>
    </row>
    <row r="184" spans="1:10" s="96" customFormat="1" x14ac:dyDescent="0.2">
      <c r="A184" s="15" t="s">
        <v>30</v>
      </c>
      <c r="B184" s="234" t="s">
        <v>115</v>
      </c>
      <c r="C184" s="234"/>
      <c r="D184" s="234"/>
      <c r="E184" s="48"/>
      <c r="F184" s="49"/>
      <c r="G184" s="180"/>
      <c r="H184" s="180"/>
      <c r="I184" s="180"/>
      <c r="J184" s="180"/>
    </row>
    <row r="185" spans="1:10" s="96" customFormat="1" ht="19.5" x14ac:dyDescent="0.2">
      <c r="A185" s="167"/>
      <c r="B185" s="18" t="s">
        <v>113</v>
      </c>
      <c r="C185" s="84" t="s">
        <v>114</v>
      </c>
      <c r="D185" s="50">
        <v>167059.35</v>
      </c>
      <c r="E185" s="19" t="s">
        <v>27</v>
      </c>
      <c r="F185" s="50">
        <f>SUM(D185)</f>
        <v>167059.35</v>
      </c>
      <c r="G185" s="180"/>
      <c r="H185" s="180"/>
      <c r="I185" s="180"/>
      <c r="J185" s="180"/>
    </row>
    <row r="186" spans="1:10" x14ac:dyDescent="0.2">
      <c r="A186" s="167"/>
      <c r="B186" s="25"/>
      <c r="C186" s="78" t="s">
        <v>29</v>
      </c>
      <c r="D186" s="63">
        <f>SUM(D185:D185)</f>
        <v>167059.35</v>
      </c>
      <c r="E186" s="28"/>
      <c r="F186" s="29"/>
    </row>
    <row r="187" spans="1:10" x14ac:dyDescent="0.2">
      <c r="A187" s="15" t="s">
        <v>35</v>
      </c>
      <c r="B187" s="234" t="s">
        <v>116</v>
      </c>
      <c r="C187" s="234"/>
      <c r="D187" s="234"/>
      <c r="E187" s="234"/>
      <c r="F187" s="49"/>
    </row>
    <row r="188" spans="1:10" x14ac:dyDescent="0.2">
      <c r="A188" s="167"/>
      <c r="B188" s="18" t="s">
        <v>113</v>
      </c>
      <c r="C188" s="84" t="s">
        <v>117</v>
      </c>
      <c r="D188" s="50">
        <v>25000</v>
      </c>
      <c r="E188" s="91" t="s">
        <v>34</v>
      </c>
      <c r="F188" s="50">
        <v>15000</v>
      </c>
    </row>
    <row r="189" spans="1:10" x14ac:dyDescent="0.2">
      <c r="A189" s="167"/>
      <c r="B189" s="21"/>
      <c r="C189" s="92"/>
      <c r="D189" s="52"/>
      <c r="E189" s="91" t="s">
        <v>118</v>
      </c>
      <c r="F189" s="50">
        <v>10000</v>
      </c>
    </row>
    <row r="190" spans="1:10" x14ac:dyDescent="0.2">
      <c r="A190" s="167"/>
      <c r="B190" s="25"/>
      <c r="C190" s="78" t="s">
        <v>29</v>
      </c>
      <c r="D190" s="63">
        <f>SUM(D188:D188)</f>
        <v>25000</v>
      </c>
      <c r="E190" s="79"/>
      <c r="F190" s="61"/>
    </row>
    <row r="191" spans="1:10" ht="12" customHeight="1" x14ac:dyDescent="0.2">
      <c r="A191" s="167"/>
      <c r="B191" s="38"/>
      <c r="C191" s="32"/>
      <c r="D191" s="29"/>
      <c r="E191" s="28"/>
      <c r="F191" s="29"/>
    </row>
    <row r="192" spans="1:10" x14ac:dyDescent="0.2">
      <c r="A192" s="97" t="s">
        <v>63</v>
      </c>
      <c r="B192" s="234" t="s">
        <v>119</v>
      </c>
      <c r="C192" s="234"/>
      <c r="D192" s="234"/>
      <c r="E192" s="48"/>
      <c r="F192" s="98"/>
    </row>
    <row r="193" spans="1:10" x14ac:dyDescent="0.2">
      <c r="A193" s="99"/>
      <c r="B193" s="18" t="s">
        <v>113</v>
      </c>
      <c r="C193" s="84" t="s">
        <v>117</v>
      </c>
      <c r="D193" s="50">
        <v>50000</v>
      </c>
      <c r="E193" s="91" t="s">
        <v>34</v>
      </c>
      <c r="F193" s="100">
        <f>SUM(D193)</f>
        <v>50000</v>
      </c>
    </row>
    <row r="194" spans="1:10" x14ac:dyDescent="0.2">
      <c r="A194" s="167"/>
      <c r="B194" s="38"/>
      <c r="C194" s="57"/>
      <c r="D194" s="39"/>
      <c r="E194" s="28"/>
      <c r="F194" s="29"/>
      <c r="H194" s="14"/>
    </row>
    <row r="195" spans="1:10" x14ac:dyDescent="0.2">
      <c r="A195" s="101"/>
      <c r="B195" s="28"/>
      <c r="C195" s="162"/>
      <c r="D195" s="162"/>
      <c r="E195" s="164"/>
      <c r="F195" s="29"/>
      <c r="H195" s="14"/>
    </row>
    <row r="196" spans="1:10" ht="12.75" customHeight="1" x14ac:dyDescent="0.2">
      <c r="A196" s="5" t="s">
        <v>120</v>
      </c>
      <c r="B196" s="226" t="s">
        <v>121</v>
      </c>
      <c r="C196" s="226"/>
      <c r="D196" s="226"/>
      <c r="E196" s="226"/>
      <c r="F196" s="102"/>
    </row>
    <row r="197" spans="1:10" x14ac:dyDescent="0.2">
      <c r="A197" s="6"/>
      <c r="B197" s="41"/>
      <c r="C197" s="41"/>
      <c r="D197" s="41"/>
      <c r="E197" s="166" t="s">
        <v>15</v>
      </c>
      <c r="F197" s="42">
        <f>SUM(F199,F201,F203,F205,F207,F209,F211,F213,F215,F217)</f>
        <v>0</v>
      </c>
    </row>
    <row r="198" spans="1:10" x14ac:dyDescent="0.2">
      <c r="A198" s="169"/>
      <c r="B198" s="168"/>
      <c r="C198" s="103" t="s">
        <v>18</v>
      </c>
      <c r="D198" s="103" t="s">
        <v>19</v>
      </c>
      <c r="E198" s="104" t="s">
        <v>20</v>
      </c>
      <c r="F198" s="105"/>
      <c r="H198" s="30"/>
    </row>
    <row r="199" spans="1:10" ht="18" customHeight="1" x14ac:dyDescent="0.2">
      <c r="A199" s="165" t="s">
        <v>122</v>
      </c>
      <c r="B199" s="165" t="s">
        <v>22</v>
      </c>
      <c r="C199" s="82"/>
      <c r="D199" s="82"/>
      <c r="E199" s="82"/>
      <c r="F199" s="83"/>
      <c r="H199" s="30"/>
    </row>
    <row r="200" spans="1:10" ht="12.75" customHeight="1" x14ac:dyDescent="0.2">
      <c r="A200" s="167"/>
      <c r="B200" s="167"/>
      <c r="C200" s="167"/>
      <c r="D200" s="167"/>
      <c r="E200" s="167"/>
      <c r="F200" s="106"/>
      <c r="J200" s="107"/>
    </row>
    <row r="201" spans="1:10" s="96" customFormat="1" x14ac:dyDescent="0.2">
      <c r="A201" s="161" t="s">
        <v>123</v>
      </c>
      <c r="B201" s="227" t="s">
        <v>39</v>
      </c>
      <c r="C201" s="227"/>
      <c r="D201" s="227"/>
      <c r="E201" s="108"/>
      <c r="F201" s="109">
        <v>0</v>
      </c>
      <c r="G201" s="180"/>
      <c r="H201" s="180"/>
      <c r="I201" s="180"/>
      <c r="J201" s="180"/>
    </row>
    <row r="202" spans="1:10" x14ac:dyDescent="0.2">
      <c r="A202" s="167"/>
      <c r="B202" s="231"/>
      <c r="C202" s="231"/>
      <c r="D202" s="231"/>
      <c r="E202" s="167"/>
      <c r="F202" s="106"/>
    </row>
    <row r="203" spans="1:10" ht="12" customHeight="1" x14ac:dyDescent="0.2">
      <c r="A203" s="161" t="s">
        <v>124</v>
      </c>
      <c r="B203" s="161" t="s">
        <v>41</v>
      </c>
      <c r="C203" s="108"/>
      <c r="D203" s="108"/>
      <c r="E203" s="108"/>
      <c r="F203" s="109">
        <v>0</v>
      </c>
    </row>
    <row r="204" spans="1:10" ht="12.75" customHeight="1" x14ac:dyDescent="0.2">
      <c r="A204" s="167"/>
      <c r="B204" s="167"/>
      <c r="C204" s="167"/>
      <c r="D204" s="167"/>
      <c r="E204" s="167"/>
      <c r="F204" s="106"/>
    </row>
    <row r="205" spans="1:10" ht="12.75" customHeight="1" x14ac:dyDescent="0.2">
      <c r="A205" s="161" t="s">
        <v>125</v>
      </c>
      <c r="B205" s="161" t="s">
        <v>43</v>
      </c>
      <c r="C205" s="108"/>
      <c r="D205" s="108"/>
      <c r="E205" s="108"/>
      <c r="F205" s="109">
        <v>0</v>
      </c>
    </row>
    <row r="206" spans="1:10" x14ac:dyDescent="0.2">
      <c r="A206" s="167"/>
      <c r="B206" s="167"/>
      <c r="C206" s="167"/>
      <c r="D206" s="167"/>
      <c r="E206" s="167"/>
      <c r="F206" s="106"/>
    </row>
    <row r="207" spans="1:10" x14ac:dyDescent="0.2">
      <c r="A207" s="161" t="s">
        <v>126</v>
      </c>
      <c r="B207" s="161" t="s">
        <v>45</v>
      </c>
      <c r="C207" s="108"/>
      <c r="D207" s="108"/>
      <c r="E207" s="108"/>
      <c r="F207" s="109">
        <v>0</v>
      </c>
    </row>
    <row r="208" spans="1:10" x14ac:dyDescent="0.2">
      <c r="A208" s="167"/>
      <c r="B208" s="167"/>
      <c r="C208" s="167"/>
      <c r="D208" s="167"/>
      <c r="E208" s="167"/>
      <c r="F208" s="106"/>
    </row>
    <row r="209" spans="1:6" ht="20.25" customHeight="1" x14ac:dyDescent="0.2">
      <c r="A209" s="161" t="s">
        <v>127</v>
      </c>
      <c r="B209" s="161" t="s">
        <v>47</v>
      </c>
      <c r="C209" s="108"/>
      <c r="D209" s="108"/>
      <c r="E209" s="108"/>
      <c r="F209" s="110">
        <v>0</v>
      </c>
    </row>
    <row r="210" spans="1:6" ht="15.75" customHeight="1" x14ac:dyDescent="0.2">
      <c r="A210" s="167"/>
      <c r="B210" s="167"/>
      <c r="C210" s="167"/>
      <c r="D210" s="167"/>
      <c r="E210" s="167"/>
      <c r="F210" s="106"/>
    </row>
    <row r="211" spans="1:6" ht="11.25" customHeight="1" x14ac:dyDescent="0.2">
      <c r="A211" s="161" t="s">
        <v>128</v>
      </c>
      <c r="B211" s="161" t="s">
        <v>49</v>
      </c>
      <c r="C211" s="108"/>
      <c r="D211" s="108"/>
      <c r="E211" s="108"/>
      <c r="F211" s="110">
        <v>0</v>
      </c>
    </row>
    <row r="212" spans="1:6" x14ac:dyDescent="0.2">
      <c r="A212" s="169"/>
      <c r="B212" s="38"/>
      <c r="C212" s="169"/>
      <c r="D212" s="111"/>
      <c r="E212" s="169"/>
      <c r="F212" s="112"/>
    </row>
    <row r="213" spans="1:6" ht="18" customHeight="1" x14ac:dyDescent="0.2">
      <c r="A213" s="161" t="s">
        <v>129</v>
      </c>
      <c r="B213" s="161" t="s">
        <v>51</v>
      </c>
      <c r="C213" s="108"/>
      <c r="D213" s="108"/>
      <c r="E213" s="108"/>
      <c r="F213" s="109">
        <v>0</v>
      </c>
    </row>
    <row r="214" spans="1:6" x14ac:dyDescent="0.2">
      <c r="A214" s="167"/>
      <c r="B214" s="167"/>
      <c r="C214" s="167"/>
      <c r="D214" s="167"/>
      <c r="E214" s="167"/>
      <c r="F214" s="106"/>
    </row>
    <row r="215" spans="1:6" x14ac:dyDescent="0.2">
      <c r="A215" s="161" t="s">
        <v>130</v>
      </c>
      <c r="B215" s="227" t="s">
        <v>110</v>
      </c>
      <c r="C215" s="227"/>
      <c r="D215" s="227"/>
      <c r="E215" s="108"/>
      <c r="F215" s="109">
        <v>0</v>
      </c>
    </row>
    <row r="216" spans="1:6" x14ac:dyDescent="0.2">
      <c r="A216" s="169"/>
      <c r="B216" s="229"/>
      <c r="C216" s="229"/>
      <c r="D216" s="169"/>
      <c r="E216" s="169"/>
      <c r="F216" s="113"/>
    </row>
    <row r="217" spans="1:6" x14ac:dyDescent="0.2">
      <c r="A217" s="170" t="s">
        <v>131</v>
      </c>
      <c r="B217" s="216" t="s">
        <v>55</v>
      </c>
      <c r="C217" s="216"/>
      <c r="D217" s="216"/>
      <c r="E217" s="114"/>
      <c r="F217" s="110">
        <v>0</v>
      </c>
    </row>
    <row r="218" spans="1:6" x14ac:dyDescent="0.2">
      <c r="A218" s="40"/>
      <c r="B218" s="40"/>
      <c r="C218" s="174"/>
      <c r="D218" s="174"/>
      <c r="E218" s="115"/>
      <c r="F218" s="116"/>
    </row>
    <row r="219" spans="1:6" x14ac:dyDescent="0.2">
      <c r="A219" s="5">
        <v>4</v>
      </c>
      <c r="B219" s="226" t="s">
        <v>132</v>
      </c>
      <c r="C219" s="226"/>
      <c r="D219" s="226"/>
      <c r="E219" s="117"/>
      <c r="F219" s="118"/>
    </row>
    <row r="220" spans="1:6" ht="12.75" customHeight="1" x14ac:dyDescent="0.2">
      <c r="A220" s="6"/>
      <c r="B220" s="6"/>
      <c r="C220" s="6"/>
      <c r="D220" s="6"/>
      <c r="E220" s="166" t="s">
        <v>15</v>
      </c>
      <c r="F220" s="7">
        <f>SUM(F222,F224,F226,F228,F230,F232,F234,F236,F245,F247)</f>
        <v>260000</v>
      </c>
    </row>
    <row r="221" spans="1:6" ht="12" customHeight="1" x14ac:dyDescent="0.2">
      <c r="A221" s="8" t="s">
        <v>16</v>
      </c>
      <c r="B221" s="8" t="s">
        <v>17</v>
      </c>
      <c r="C221" s="9" t="s">
        <v>18</v>
      </c>
      <c r="D221" s="10" t="s">
        <v>19</v>
      </c>
      <c r="E221" s="119" t="s">
        <v>20</v>
      </c>
      <c r="F221" s="163"/>
    </row>
    <row r="222" spans="1:6" x14ac:dyDescent="0.2">
      <c r="A222" s="11" t="s">
        <v>133</v>
      </c>
      <c r="B222" s="11" t="s">
        <v>22</v>
      </c>
      <c r="C222" s="12"/>
      <c r="D222" s="12"/>
      <c r="E222" s="12"/>
      <c r="F222" s="13">
        <v>0</v>
      </c>
    </row>
    <row r="223" spans="1:6" x14ac:dyDescent="0.2">
      <c r="A223" s="167"/>
      <c r="B223" s="120"/>
      <c r="C223" s="121"/>
      <c r="D223" s="111"/>
      <c r="E223" s="32"/>
      <c r="F223" s="111"/>
    </row>
    <row r="224" spans="1:6" x14ac:dyDescent="0.2">
      <c r="A224" s="161" t="s">
        <v>134</v>
      </c>
      <c r="B224" s="227" t="s">
        <v>39</v>
      </c>
      <c r="C224" s="227"/>
      <c r="D224" s="227"/>
      <c r="E224" s="114"/>
      <c r="F224" s="110">
        <v>0</v>
      </c>
    </row>
    <row r="225" spans="1:6" x14ac:dyDescent="0.2">
      <c r="A225" s="122"/>
      <c r="B225" s="122"/>
      <c r="C225" s="122"/>
      <c r="D225" s="167"/>
      <c r="E225" s="167"/>
      <c r="F225" s="112"/>
    </row>
    <row r="226" spans="1:6" x14ac:dyDescent="0.2">
      <c r="A226" s="170" t="s">
        <v>135</v>
      </c>
      <c r="B226" s="161" t="s">
        <v>41</v>
      </c>
      <c r="C226" s="108"/>
      <c r="D226" s="108"/>
      <c r="E226" s="108"/>
      <c r="F226" s="109">
        <v>0</v>
      </c>
    </row>
    <row r="227" spans="1:6" ht="12" customHeight="1" x14ac:dyDescent="0.2">
      <c r="A227" s="28"/>
      <c r="B227" s="28"/>
      <c r="C227" s="167"/>
      <c r="D227" s="167"/>
      <c r="E227" s="167"/>
      <c r="F227" s="111"/>
    </row>
    <row r="228" spans="1:6" x14ac:dyDescent="0.2">
      <c r="A228" s="161" t="s">
        <v>136</v>
      </c>
      <c r="B228" s="161" t="s">
        <v>43</v>
      </c>
      <c r="C228" s="108"/>
      <c r="D228" s="108"/>
      <c r="E228" s="108"/>
      <c r="F228" s="109">
        <v>0</v>
      </c>
    </row>
    <row r="229" spans="1:6" ht="12" customHeight="1" x14ac:dyDescent="0.2">
      <c r="A229" s="167"/>
      <c r="B229" s="167"/>
      <c r="C229" s="167"/>
      <c r="D229" s="167"/>
      <c r="E229" s="167"/>
      <c r="F229" s="106"/>
    </row>
    <row r="230" spans="1:6" ht="18" customHeight="1" x14ac:dyDescent="0.2">
      <c r="A230" s="161" t="s">
        <v>137</v>
      </c>
      <c r="B230" s="161" t="s">
        <v>45</v>
      </c>
      <c r="C230" s="114"/>
      <c r="D230" s="114"/>
      <c r="E230" s="114"/>
      <c r="F230" s="110">
        <v>0</v>
      </c>
    </row>
    <row r="231" spans="1:6" x14ac:dyDescent="0.2">
      <c r="A231" s="167"/>
      <c r="B231" s="164"/>
      <c r="C231" s="164"/>
      <c r="D231" s="164"/>
      <c r="E231" s="167"/>
      <c r="F231" s="106"/>
    </row>
    <row r="232" spans="1:6" ht="12.75" customHeight="1" x14ac:dyDescent="0.2">
      <c r="A232" s="161" t="s">
        <v>138</v>
      </c>
      <c r="B232" s="227" t="s">
        <v>47</v>
      </c>
      <c r="C232" s="227"/>
      <c r="D232" s="34"/>
      <c r="E232" s="108"/>
      <c r="F232" s="110">
        <v>0</v>
      </c>
    </row>
    <row r="233" spans="1:6" x14ac:dyDescent="0.2">
      <c r="A233" s="123"/>
      <c r="B233" s="124"/>
      <c r="C233" s="124"/>
      <c r="D233" s="124"/>
      <c r="E233" s="123"/>
      <c r="F233" s="125"/>
    </row>
    <row r="234" spans="1:6" ht="19.5" customHeight="1" x14ac:dyDescent="0.2">
      <c r="A234" s="165" t="s">
        <v>139</v>
      </c>
      <c r="B234" s="161" t="s">
        <v>140</v>
      </c>
      <c r="C234" s="82"/>
      <c r="D234" s="82"/>
      <c r="E234" s="126"/>
      <c r="F234" s="110">
        <v>0</v>
      </c>
    </row>
    <row r="235" spans="1:6" ht="12.75" customHeight="1" x14ac:dyDescent="0.2">
      <c r="A235" s="167"/>
      <c r="B235" s="164"/>
      <c r="C235" s="164"/>
      <c r="D235" s="164"/>
      <c r="E235" s="167"/>
      <c r="F235" s="106"/>
    </row>
    <row r="236" spans="1:6" ht="18" x14ac:dyDescent="0.2">
      <c r="A236" s="199" t="s">
        <v>185</v>
      </c>
      <c r="B236" s="199" t="s">
        <v>186</v>
      </c>
      <c r="C236" s="82"/>
      <c r="D236" s="82"/>
      <c r="E236" s="126"/>
      <c r="F236" s="205">
        <f>SUM(D243)</f>
        <v>260000</v>
      </c>
    </row>
    <row r="237" spans="1:6" x14ac:dyDescent="0.2">
      <c r="A237" s="161"/>
      <c r="B237" s="161"/>
      <c r="C237" s="34"/>
      <c r="D237" s="34"/>
      <c r="E237" s="108"/>
      <c r="F237" s="109"/>
    </row>
    <row r="238" spans="1:6" x14ac:dyDescent="0.2">
      <c r="A238" s="28"/>
      <c r="B238" s="28"/>
      <c r="C238" s="164"/>
      <c r="D238" s="164"/>
      <c r="E238" s="167"/>
      <c r="F238" s="111"/>
    </row>
    <row r="239" spans="1:6" ht="12.75" customHeight="1" x14ac:dyDescent="0.2">
      <c r="A239" s="97" t="s">
        <v>23</v>
      </c>
      <c r="B239" s="228" t="s">
        <v>141</v>
      </c>
      <c r="C239" s="228"/>
      <c r="D239" s="228"/>
      <c r="E239" s="228"/>
      <c r="F239" s="127"/>
    </row>
    <row r="240" spans="1:6" ht="13.5" customHeight="1" x14ac:dyDescent="0.2">
      <c r="A240" s="167"/>
      <c r="B240" s="128" t="s">
        <v>25</v>
      </c>
      <c r="C240" s="129" t="s">
        <v>142</v>
      </c>
      <c r="D240" s="93">
        <v>250000</v>
      </c>
      <c r="E240" s="19" t="s">
        <v>34</v>
      </c>
      <c r="F240" s="130">
        <v>33000</v>
      </c>
    </row>
    <row r="241" spans="1:12" ht="20.25" customHeight="1" x14ac:dyDescent="0.2">
      <c r="A241" s="167"/>
      <c r="B241" s="38"/>
      <c r="C241" s="32"/>
      <c r="D241" s="29"/>
      <c r="E241" s="19" t="s">
        <v>91</v>
      </c>
      <c r="F241" s="20">
        <v>217000</v>
      </c>
    </row>
    <row r="242" spans="1:12" ht="13.5" customHeight="1" x14ac:dyDescent="0.2">
      <c r="A242" s="167"/>
      <c r="B242" s="18" t="s">
        <v>28</v>
      </c>
      <c r="C242" s="84" t="s">
        <v>142</v>
      </c>
      <c r="D242" s="50">
        <v>10000</v>
      </c>
      <c r="E242" s="91" t="s">
        <v>34</v>
      </c>
      <c r="F242" s="50">
        <f>D242</f>
        <v>10000</v>
      </c>
    </row>
    <row r="243" spans="1:12" ht="13.5" customHeight="1" x14ac:dyDescent="0.2">
      <c r="A243" s="167"/>
      <c r="B243" s="25"/>
      <c r="C243" s="78" t="s">
        <v>29</v>
      </c>
      <c r="D243" s="63">
        <f>SUM(D240:D242)</f>
        <v>260000</v>
      </c>
      <c r="E243" s="79"/>
      <c r="F243" s="61"/>
    </row>
    <row r="244" spans="1:12" ht="20.25" customHeight="1" x14ac:dyDescent="0.2">
      <c r="A244"/>
      <c r="B244" s="167"/>
      <c r="C244" s="120"/>
      <c r="D244" s="32"/>
      <c r="E244" s="111"/>
      <c r="F244" s="32"/>
    </row>
    <row r="245" spans="1:12" ht="12" customHeight="1" x14ac:dyDescent="0.2">
      <c r="A245" s="161" t="s">
        <v>143</v>
      </c>
      <c r="B245" s="170" t="s">
        <v>53</v>
      </c>
      <c r="C245" s="170"/>
      <c r="D245" s="170"/>
      <c r="E245" s="108"/>
      <c r="F245" s="108"/>
    </row>
    <row r="246" spans="1:12" ht="12" customHeight="1" x14ac:dyDescent="0.2">
      <c r="A246" s="169"/>
      <c r="B246" s="229"/>
      <c r="C246" s="229"/>
      <c r="D246" s="169"/>
      <c r="E246" s="169"/>
      <c r="F246" s="113"/>
    </row>
    <row r="247" spans="1:12" ht="12" customHeight="1" x14ac:dyDescent="0.2">
      <c r="A247" s="170" t="s">
        <v>144</v>
      </c>
      <c r="B247" s="216" t="s">
        <v>55</v>
      </c>
      <c r="C247" s="216"/>
      <c r="D247" s="216"/>
      <c r="E247" s="114"/>
      <c r="F247" s="110">
        <v>0</v>
      </c>
    </row>
    <row r="248" spans="1:12" x14ac:dyDescent="0.2">
      <c r="A248" s="40"/>
      <c r="B248" s="40"/>
      <c r="C248" s="174"/>
      <c r="D248" s="174"/>
      <c r="E248" s="115"/>
      <c r="F248" s="116"/>
      <c r="H248" s="14"/>
    </row>
    <row r="249" spans="1:12" ht="23.25" customHeight="1" x14ac:dyDescent="0.2">
      <c r="A249" s="5" t="s">
        <v>145</v>
      </c>
      <c r="B249" s="230" t="s">
        <v>146</v>
      </c>
      <c r="C249" s="230"/>
      <c r="D249" s="230"/>
      <c r="E249" s="171"/>
      <c r="F249" s="171"/>
    </row>
    <row r="250" spans="1:12" x14ac:dyDescent="0.2">
      <c r="A250" s="6"/>
      <c r="B250" s="6"/>
      <c r="C250" s="6"/>
      <c r="D250" s="6"/>
      <c r="E250" s="166" t="s">
        <v>15</v>
      </c>
      <c r="F250" s="7">
        <f>SUM(F252,F254,F256,F260,F258,F262,F264,F266,F268,F270)</f>
        <v>0</v>
      </c>
    </row>
    <row r="251" spans="1:12" ht="15" customHeight="1" x14ac:dyDescent="0.2">
      <c r="A251" s="8" t="s">
        <v>16</v>
      </c>
      <c r="B251" s="8" t="s">
        <v>17</v>
      </c>
      <c r="C251" s="9" t="s">
        <v>18</v>
      </c>
      <c r="D251" s="10" t="s">
        <v>19</v>
      </c>
      <c r="E251" s="131" t="s">
        <v>147</v>
      </c>
      <c r="F251" s="163"/>
      <c r="I251" s="4"/>
    </row>
    <row r="252" spans="1:12" x14ac:dyDescent="0.2">
      <c r="A252" s="170" t="s">
        <v>148</v>
      </c>
      <c r="B252" s="161" t="s">
        <v>149</v>
      </c>
      <c r="C252" s="114"/>
      <c r="D252" s="114"/>
      <c r="E252" s="114"/>
      <c r="F252" s="110">
        <v>0</v>
      </c>
    </row>
    <row r="253" spans="1:12" ht="21.75" customHeight="1" x14ac:dyDescent="0.2">
      <c r="A253" s="169"/>
      <c r="B253" s="38"/>
      <c r="C253" s="169"/>
      <c r="D253" s="111"/>
      <c r="E253" s="169"/>
      <c r="F253" s="112"/>
    </row>
    <row r="254" spans="1:12" x14ac:dyDescent="0.2">
      <c r="A254" s="170" t="s">
        <v>150</v>
      </c>
      <c r="B254" s="227" t="s">
        <v>39</v>
      </c>
      <c r="C254" s="227"/>
      <c r="D254" s="227"/>
      <c r="E254" s="108"/>
      <c r="F254" s="109">
        <v>0</v>
      </c>
    </row>
    <row r="255" spans="1:12" ht="19.5" customHeight="1" x14ac:dyDescent="0.2">
      <c r="A255" s="167"/>
      <c r="B255" s="231"/>
      <c r="C255" s="231"/>
      <c r="D255" s="231"/>
      <c r="E255" s="167"/>
      <c r="F255" s="106"/>
    </row>
    <row r="256" spans="1:12" s="96" customFormat="1" ht="20.25" customHeight="1" x14ac:dyDescent="0.2">
      <c r="A256" s="170" t="s">
        <v>151</v>
      </c>
      <c r="B256" s="161" t="s">
        <v>41</v>
      </c>
      <c r="C256" s="108"/>
      <c r="D256" s="108"/>
      <c r="E256" s="108"/>
      <c r="F256" s="109">
        <v>0</v>
      </c>
      <c r="G256" s="180"/>
      <c r="H256" s="38"/>
      <c r="I256" s="32"/>
      <c r="J256" s="29"/>
      <c r="K256" s="2"/>
      <c r="L256" s="2"/>
    </row>
    <row r="257" spans="1:12" s="96" customFormat="1" ht="20.25" customHeight="1" x14ac:dyDescent="0.2">
      <c r="A257" s="167"/>
      <c r="B257" s="167"/>
      <c r="C257" s="167"/>
      <c r="D257" s="167"/>
      <c r="E257" s="167"/>
      <c r="F257" s="106"/>
      <c r="G257" s="180"/>
      <c r="H257" s="38"/>
      <c r="I257" s="32"/>
      <c r="J257" s="29"/>
      <c r="K257" s="2"/>
      <c r="L257" s="2"/>
    </row>
    <row r="258" spans="1:12" ht="20.25" customHeight="1" x14ac:dyDescent="0.2">
      <c r="A258" s="170" t="s">
        <v>152</v>
      </c>
      <c r="B258" s="161" t="s">
        <v>43</v>
      </c>
      <c r="C258" s="108"/>
      <c r="D258" s="108"/>
      <c r="E258" s="108"/>
      <c r="F258" s="109">
        <v>0</v>
      </c>
    </row>
    <row r="259" spans="1:12" ht="20.25" customHeight="1" x14ac:dyDescent="0.2">
      <c r="A259" s="167"/>
      <c r="B259" s="167"/>
      <c r="C259" s="167"/>
      <c r="D259" s="167"/>
      <c r="E259" s="167"/>
      <c r="F259" s="106"/>
    </row>
    <row r="260" spans="1:12" ht="29.25" customHeight="1" x14ac:dyDescent="0.2">
      <c r="A260" s="170" t="s">
        <v>153</v>
      </c>
      <c r="B260" s="161" t="s">
        <v>45</v>
      </c>
      <c r="C260" s="108"/>
      <c r="D260" s="108"/>
      <c r="E260" s="108"/>
      <c r="F260" s="109">
        <v>0</v>
      </c>
    </row>
    <row r="261" spans="1:12" ht="20.25" customHeight="1" x14ac:dyDescent="0.2">
      <c r="A261" s="167"/>
      <c r="B261" s="167"/>
      <c r="C261" s="167"/>
      <c r="D261" s="167"/>
      <c r="E261" s="167"/>
      <c r="F261" s="106"/>
    </row>
    <row r="262" spans="1:12" ht="12" customHeight="1" x14ac:dyDescent="0.2">
      <c r="A262" s="170" t="s">
        <v>154</v>
      </c>
      <c r="B262" s="161" t="s">
        <v>47</v>
      </c>
      <c r="C262" s="108"/>
      <c r="D262" s="108"/>
      <c r="E262" s="108"/>
      <c r="F262" s="109">
        <v>0</v>
      </c>
    </row>
    <row r="263" spans="1:12" ht="12" customHeight="1" x14ac:dyDescent="0.2">
      <c r="A263" s="167"/>
      <c r="B263" s="167"/>
      <c r="C263" s="167"/>
      <c r="D263" s="167"/>
      <c r="E263" s="167"/>
      <c r="F263" s="106"/>
    </row>
    <row r="264" spans="1:12" ht="12.75" customHeight="1" x14ac:dyDescent="0.2">
      <c r="A264" s="170" t="s">
        <v>155</v>
      </c>
      <c r="B264" s="161" t="s">
        <v>49</v>
      </c>
      <c r="C264" s="114"/>
      <c r="D264" s="114"/>
      <c r="E264" s="114"/>
      <c r="F264" s="110">
        <v>0</v>
      </c>
    </row>
    <row r="265" spans="1:12" x14ac:dyDescent="0.2">
      <c r="A265" s="169"/>
      <c r="B265" s="38"/>
      <c r="C265" s="169"/>
      <c r="D265" s="111"/>
      <c r="E265" s="169"/>
      <c r="F265" s="112"/>
    </row>
    <row r="266" spans="1:12" ht="19.5" x14ac:dyDescent="0.2">
      <c r="A266" s="170" t="s">
        <v>156</v>
      </c>
      <c r="B266" s="161" t="s">
        <v>51</v>
      </c>
      <c r="C266" s="114"/>
      <c r="D266" s="114"/>
      <c r="E266" s="114"/>
      <c r="F266" s="110">
        <v>0</v>
      </c>
    </row>
    <row r="267" spans="1:12" x14ac:dyDescent="0.2">
      <c r="A267" s="169"/>
      <c r="B267" s="169"/>
      <c r="C267" s="169"/>
      <c r="D267" s="111"/>
      <c r="E267" s="169"/>
      <c r="F267" s="112"/>
    </row>
    <row r="268" spans="1:12" x14ac:dyDescent="0.2">
      <c r="A268" s="170" t="s">
        <v>157</v>
      </c>
      <c r="B268" s="232" t="s">
        <v>53</v>
      </c>
      <c r="C268" s="232"/>
      <c r="D268" s="232"/>
      <c r="E268" s="114"/>
      <c r="F268" s="110">
        <v>0</v>
      </c>
    </row>
    <row r="269" spans="1:12" ht="20.25" customHeight="1" x14ac:dyDescent="0.2">
      <c r="A269" s="40"/>
      <c r="B269" s="28"/>
      <c r="C269" s="115"/>
      <c r="D269" s="115"/>
      <c r="E269" s="115"/>
      <c r="F269" s="116"/>
    </row>
    <row r="270" spans="1:12" ht="10.5" customHeight="1" x14ac:dyDescent="0.2">
      <c r="A270" s="170" t="s">
        <v>158</v>
      </c>
      <c r="B270" s="216" t="s">
        <v>55</v>
      </c>
      <c r="C270" s="216"/>
      <c r="D270" s="216"/>
      <c r="E270" s="114"/>
      <c r="F270" s="110">
        <v>0</v>
      </c>
    </row>
    <row r="271" spans="1:12" x14ac:dyDescent="0.2">
      <c r="A271" s="40"/>
      <c r="B271" s="40"/>
      <c r="C271" s="174"/>
      <c r="D271" s="174"/>
      <c r="E271" s="115"/>
      <c r="F271" s="116"/>
    </row>
    <row r="272" spans="1:12" ht="17.25" customHeight="1" x14ac:dyDescent="0.2">
      <c r="A272" s="225" t="s">
        <v>159</v>
      </c>
      <c r="B272" s="225"/>
      <c r="C272" s="225"/>
      <c r="D272" s="225"/>
      <c r="E272" s="225"/>
      <c r="F272" s="7">
        <f>SUM(F250,F220,F197,F52,F11)</f>
        <v>6995385.790000001</v>
      </c>
    </row>
    <row r="273" spans="1:6" ht="12.75" customHeight="1" x14ac:dyDescent="0.2">
      <c r="A273" s="122"/>
      <c r="B273" s="122"/>
      <c r="C273" s="122"/>
      <c r="D273" s="169"/>
      <c r="E273" s="169"/>
      <c r="F273" s="112"/>
    </row>
    <row r="274" spans="1:6" ht="15" customHeight="1" x14ac:dyDescent="0.2">
      <c r="A274" s="219" t="s">
        <v>160</v>
      </c>
      <c r="B274" s="220"/>
      <c r="C274" s="220"/>
      <c r="D274" s="220"/>
      <c r="E274" s="221"/>
      <c r="F274" s="132"/>
    </row>
    <row r="275" spans="1:6" ht="12" customHeight="1" x14ac:dyDescent="0.2">
      <c r="A275" s="222" t="s">
        <v>1</v>
      </c>
      <c r="B275" s="211"/>
      <c r="C275" s="211"/>
      <c r="D275" s="211"/>
      <c r="E275" s="133">
        <f>SUM(F252,F222,F199,F54,F13)</f>
        <v>5022527.07</v>
      </c>
      <c r="F275" s="159"/>
    </row>
    <row r="276" spans="1:6" ht="12" customHeight="1" x14ac:dyDescent="0.2">
      <c r="A276" s="222" t="s">
        <v>2</v>
      </c>
      <c r="B276" s="211"/>
      <c r="C276" s="211"/>
      <c r="D276" s="211"/>
      <c r="E276" s="133">
        <f>SUM(F254,F224,F201,F112,F33)</f>
        <v>320268.62</v>
      </c>
      <c r="F276" s="159"/>
    </row>
    <row r="277" spans="1:6" ht="12" customHeight="1" x14ac:dyDescent="0.2">
      <c r="A277" s="222" t="s">
        <v>3</v>
      </c>
      <c r="B277" s="211"/>
      <c r="C277" s="211"/>
      <c r="D277" s="211"/>
      <c r="E277" s="133">
        <f>SUM(F256,F226,F203,F124,F35)</f>
        <v>0</v>
      </c>
      <c r="F277" s="159"/>
    </row>
    <row r="278" spans="1:6" ht="12.75" customHeight="1" x14ac:dyDescent="0.2">
      <c r="A278" s="222" t="s">
        <v>4</v>
      </c>
      <c r="B278" s="211"/>
      <c r="C278" s="211"/>
      <c r="D278" s="211"/>
      <c r="E278" s="133">
        <f>SUM(F258,F228,F205,F37,F126)</f>
        <v>0</v>
      </c>
      <c r="F278" s="159"/>
    </row>
    <row r="279" spans="1:6" ht="12" customHeight="1" x14ac:dyDescent="0.2">
      <c r="A279" s="222" t="s">
        <v>5</v>
      </c>
      <c r="B279" s="211"/>
      <c r="C279" s="211"/>
      <c r="D279" s="211"/>
      <c r="E279" s="133">
        <f>SUM(F260,F230,F207,F128,F39)</f>
        <v>170000</v>
      </c>
      <c r="F279" s="159"/>
    </row>
    <row r="280" spans="1:6" ht="12" customHeight="1" x14ac:dyDescent="0.2">
      <c r="A280" s="222" t="s">
        <v>6</v>
      </c>
      <c r="B280" s="211"/>
      <c r="C280" s="211"/>
      <c r="D280" s="211"/>
      <c r="E280" s="133">
        <f>SUM(F262,F232,F209,F134,F41)</f>
        <v>188172.75</v>
      </c>
      <c r="F280" s="159"/>
    </row>
    <row r="281" spans="1:6" ht="12.75" customHeight="1" x14ac:dyDescent="0.2">
      <c r="A281" s="222" t="s">
        <v>7</v>
      </c>
      <c r="B281" s="211"/>
      <c r="C281" s="211"/>
      <c r="D281" s="211"/>
      <c r="E281" s="133">
        <f>SUM(F264,F234,F211,F149,F43)</f>
        <v>633408</v>
      </c>
      <c r="F281" s="159"/>
    </row>
    <row r="282" spans="1:6" ht="12" customHeight="1" x14ac:dyDescent="0.2">
      <c r="A282" s="222" t="s">
        <v>8</v>
      </c>
      <c r="B282" s="211"/>
      <c r="C282" s="211"/>
      <c r="D282" s="211"/>
      <c r="E282" s="133">
        <f>SUM(F266,F236,F213,F175,F45)</f>
        <v>260000</v>
      </c>
      <c r="F282" s="159"/>
    </row>
    <row r="283" spans="1:6" ht="12.75" customHeight="1" x14ac:dyDescent="0.2">
      <c r="A283" s="222" t="s">
        <v>9</v>
      </c>
      <c r="B283" s="211"/>
      <c r="C283" s="211"/>
      <c r="D283" s="211"/>
      <c r="E283" s="133">
        <f>SUM(F268,F245,F215,F177,F47)</f>
        <v>0</v>
      </c>
      <c r="F283" s="159"/>
    </row>
    <row r="284" spans="1:6" x14ac:dyDescent="0.2">
      <c r="A284" s="223" t="s">
        <v>10</v>
      </c>
      <c r="B284" s="224"/>
      <c r="C284" s="224"/>
      <c r="D284" s="224"/>
      <c r="E284" s="133">
        <f>SUM(F270,F247,F217,F179,F49)</f>
        <v>401009.35</v>
      </c>
      <c r="F284" s="159"/>
    </row>
    <row r="285" spans="1:6" ht="12" customHeight="1" x14ac:dyDescent="0.2">
      <c r="A285" s="134" t="s">
        <v>29</v>
      </c>
      <c r="B285" s="135"/>
      <c r="C285" s="135"/>
      <c r="D285" s="135"/>
      <c r="E285" s="136">
        <f>SUM(E275:E284)</f>
        <v>6995385.79</v>
      </c>
      <c r="F285" s="112"/>
    </row>
    <row r="286" spans="1:6" ht="12" customHeight="1" x14ac:dyDescent="0.2">
      <c r="A286" s="122"/>
      <c r="B286" s="122"/>
      <c r="C286" s="122"/>
      <c r="D286" s="169"/>
      <c r="E286" s="169"/>
      <c r="F286" s="112"/>
    </row>
    <row r="287" spans="1:6" ht="12" customHeight="1" x14ac:dyDescent="0.2">
      <c r="A287" s="215" t="s">
        <v>11</v>
      </c>
      <c r="B287" s="215"/>
      <c r="C287" s="215"/>
      <c r="D287" s="215"/>
      <c r="E287" s="215"/>
      <c r="F287" s="215"/>
    </row>
    <row r="288" spans="1:6" ht="12.75" customHeight="1" x14ac:dyDescent="0.2">
      <c r="A288" s="211" t="s">
        <v>175</v>
      </c>
      <c r="B288" s="211"/>
      <c r="C288" s="211"/>
      <c r="D288" s="211"/>
      <c r="E288" s="211"/>
      <c r="F288" s="211"/>
    </row>
    <row r="289" spans="1:7" ht="18" customHeight="1" x14ac:dyDescent="0.2">
      <c r="A289" s="212" t="s">
        <v>162</v>
      </c>
      <c r="B289" s="212"/>
      <c r="C289" s="212"/>
      <c r="D289" s="212"/>
      <c r="E289" s="212"/>
      <c r="F289" s="212"/>
    </row>
    <row r="290" spans="1:7" ht="15" customHeight="1" x14ac:dyDescent="0.2">
      <c r="A290" s="137"/>
      <c r="B290" s="138" t="s">
        <v>163</v>
      </c>
      <c r="C290" s="16"/>
      <c r="D290" s="16"/>
      <c r="E290" s="139">
        <f>SUM(F17+F24+F29+F31+F67+F69+F98+F99+F100+F105+F106+F120+F121+F137+F140+F162+F163+F167+F168+F173+F188+F193+F240+F242)</f>
        <v>1997975</v>
      </c>
      <c r="F290" s="140"/>
      <c r="G290" s="14"/>
    </row>
    <row r="291" spans="1:7" ht="15" customHeight="1" x14ac:dyDescent="0.2">
      <c r="A291" s="137"/>
      <c r="B291" s="210" t="s">
        <v>193</v>
      </c>
      <c r="C291" s="209"/>
      <c r="D291" s="209"/>
      <c r="E291" s="141">
        <f>SUM(F15+F23+F28)</f>
        <v>452556.44</v>
      </c>
      <c r="F291" s="140"/>
      <c r="G291" s="14"/>
    </row>
    <row r="292" spans="1:7" ht="23.25" customHeight="1" x14ac:dyDescent="0.2">
      <c r="A292" s="137"/>
      <c r="B292" s="173" t="s">
        <v>164</v>
      </c>
      <c r="C292" s="167"/>
      <c r="D292" s="167"/>
      <c r="E292" s="141">
        <f>SUM(+F130)</f>
        <v>34000</v>
      </c>
      <c r="F292" s="140"/>
    </row>
    <row r="293" spans="1:7" ht="12.75" customHeight="1" x14ac:dyDescent="0.2">
      <c r="A293" s="137"/>
      <c r="B293" s="142" t="s">
        <v>165</v>
      </c>
      <c r="C293" s="123"/>
      <c r="D293" s="123"/>
      <c r="E293" s="143"/>
      <c r="F293" s="140"/>
    </row>
    <row r="294" spans="1:7" ht="12.75" customHeight="1" x14ac:dyDescent="0.2">
      <c r="A294" s="137"/>
      <c r="B294" s="173" t="s">
        <v>194</v>
      </c>
      <c r="C294" s="167"/>
      <c r="D294" s="167"/>
      <c r="E294" s="141">
        <f>SUM(F18+F169)</f>
        <v>18000</v>
      </c>
      <c r="F294" s="140"/>
    </row>
    <row r="295" spans="1:7" ht="20.25" customHeight="1" x14ac:dyDescent="0.2">
      <c r="A295" s="137"/>
      <c r="B295" s="210" t="s">
        <v>191</v>
      </c>
      <c r="C295" s="209"/>
      <c r="D295" s="209"/>
      <c r="E295" s="141">
        <f>SUM(F68+F73+F76+F94+F97+F104)</f>
        <v>940770.31</v>
      </c>
      <c r="F295" s="140"/>
    </row>
    <row r="296" spans="1:7" ht="12.75" customHeight="1" x14ac:dyDescent="0.2">
      <c r="A296" s="137"/>
      <c r="B296" s="173" t="s">
        <v>192</v>
      </c>
      <c r="C296" s="167"/>
      <c r="D296" s="167"/>
      <c r="E296" s="141">
        <f>SUM(F189)</f>
        <v>10000</v>
      </c>
      <c r="F296" s="140"/>
    </row>
    <row r="297" spans="1:7" ht="12.75" customHeight="1" x14ac:dyDescent="0.2">
      <c r="A297" s="137"/>
      <c r="B297" s="213" t="s">
        <v>166</v>
      </c>
      <c r="C297" s="214"/>
      <c r="D297" s="167"/>
      <c r="E297" s="144"/>
      <c r="F297" s="140"/>
      <c r="G297" s="14"/>
    </row>
    <row r="298" spans="1:7" ht="12.75" customHeight="1" x14ac:dyDescent="0.2">
      <c r="A298" s="137"/>
      <c r="B298" s="173" t="s">
        <v>167</v>
      </c>
      <c r="C298" s="174"/>
      <c r="D298" s="167"/>
      <c r="E298" s="141">
        <f>SUM(F16+F20+F56+F57+F58+F62+F63+F79+F80+F84+F85+F89+F90+F115+F116+F143+F146+F152+F153+F157+F158+F181+F185)</f>
        <v>3089084.0400000005</v>
      </c>
      <c r="F298" s="140"/>
      <c r="G298" s="14"/>
    </row>
    <row r="299" spans="1:7" ht="12.75" customHeight="1" x14ac:dyDescent="0.2">
      <c r="A299" s="137"/>
      <c r="B299" s="173" t="s">
        <v>168</v>
      </c>
      <c r="C299" s="174"/>
      <c r="D299" s="167"/>
      <c r="E299" s="141">
        <f>SUM(F19+F131+F241)</f>
        <v>453000</v>
      </c>
      <c r="F299" s="140"/>
    </row>
    <row r="300" spans="1:7" x14ac:dyDescent="0.2">
      <c r="A300" s="137"/>
      <c r="B300" s="145" t="s">
        <v>169</v>
      </c>
      <c r="C300" s="146"/>
      <c r="D300" s="146"/>
      <c r="E300" s="147"/>
      <c r="F300" s="140"/>
    </row>
    <row r="301" spans="1:7" ht="24.75" customHeight="1" x14ac:dyDescent="0.2">
      <c r="A301" s="137"/>
      <c r="B301" s="148" t="s">
        <v>170</v>
      </c>
      <c r="C301" s="149"/>
      <c r="D301" s="149"/>
      <c r="E301" s="150">
        <f>SUM(E290:E300)</f>
        <v>6995385.790000001</v>
      </c>
      <c r="F301" s="140"/>
      <c r="G301" s="181"/>
    </row>
    <row r="302" spans="1:7" ht="15.75" customHeight="1" x14ac:dyDescent="0.2">
      <c r="A302" s="167"/>
      <c r="B302" s="151"/>
      <c r="C302" s="152"/>
      <c r="D302" s="152"/>
      <c r="E302" s="153"/>
      <c r="F302" s="106"/>
    </row>
    <row r="303" spans="1:7" x14ac:dyDescent="0.2">
      <c r="A303" s="172"/>
      <c r="B303" s="154"/>
      <c r="C303" s="154"/>
      <c r="D303" s="154"/>
      <c r="E303" s="154"/>
      <c r="F303" s="154"/>
    </row>
    <row r="304" spans="1:7" ht="12.75" customHeight="1" x14ac:dyDescent="0.2"/>
    <row r="305" spans="1:12" x14ac:dyDescent="0.2">
      <c r="A305" s="215" t="s">
        <v>161</v>
      </c>
      <c r="B305" s="215"/>
      <c r="C305" s="215"/>
      <c r="D305" s="215"/>
      <c r="E305" s="215"/>
      <c r="F305" s="215"/>
    </row>
    <row r="306" spans="1:12" x14ac:dyDescent="0.2">
      <c r="A306" s="211" t="s">
        <v>198</v>
      </c>
      <c r="B306" s="211"/>
      <c r="C306" s="211"/>
      <c r="D306" s="211"/>
      <c r="E306" s="211"/>
      <c r="F306" s="211"/>
    </row>
    <row r="307" spans="1:12" s="14" customFormat="1" x14ac:dyDescent="0.2">
      <c r="A307" s="2"/>
      <c r="C307" s="155"/>
      <c r="D307" s="155"/>
      <c r="E307" s="156" t="s">
        <v>171</v>
      </c>
      <c r="G307" s="2"/>
      <c r="H307" s="2"/>
      <c r="I307" s="2"/>
      <c r="J307" s="2"/>
      <c r="K307" s="2"/>
      <c r="L307" s="2"/>
    </row>
    <row r="308" spans="1:12" s="14" customFormat="1" x14ac:dyDescent="0.2">
      <c r="A308" s="2"/>
      <c r="C308" s="155"/>
      <c r="D308" s="155"/>
      <c r="E308" s="155"/>
      <c r="G308" s="2"/>
      <c r="H308" s="2"/>
      <c r="I308" s="2"/>
      <c r="J308" s="2"/>
      <c r="K308" s="2"/>
      <c r="L308" s="2"/>
    </row>
    <row r="309" spans="1:12" s="14" customFormat="1" x14ac:dyDescent="0.2">
      <c r="A309" s="2"/>
      <c r="C309" s="155"/>
      <c r="D309" s="155"/>
      <c r="E309" s="155" t="s">
        <v>201</v>
      </c>
      <c r="G309" s="2"/>
      <c r="H309" s="2"/>
      <c r="I309" s="2"/>
      <c r="J309" s="2"/>
      <c r="K309" s="2"/>
      <c r="L309" s="2"/>
    </row>
    <row r="311" spans="1:12" x14ac:dyDescent="0.2">
      <c r="B311" s="182" t="s">
        <v>199</v>
      </c>
    </row>
    <row r="312" spans="1:12" s="14" customFormat="1" ht="12.75" customHeight="1" x14ac:dyDescent="0.2">
      <c r="A312" s="2"/>
      <c r="B312" s="182" t="s">
        <v>200</v>
      </c>
      <c r="C312" s="2"/>
      <c r="D312" s="2"/>
      <c r="E312" s="2"/>
      <c r="G312" s="2"/>
      <c r="H312" s="2"/>
      <c r="I312" s="2"/>
      <c r="J312" s="2"/>
      <c r="K312" s="2"/>
      <c r="L312" s="2"/>
    </row>
    <row r="313" spans="1:12" s="14" customFormat="1" ht="25.5" customHeight="1" x14ac:dyDescent="0.2">
      <c r="A313" s="2"/>
      <c r="B313" s="155" t="s">
        <v>196</v>
      </c>
      <c r="C313" s="2"/>
      <c r="D313" s="2"/>
      <c r="E313" s="2"/>
      <c r="G313" s="2"/>
      <c r="H313" s="2"/>
      <c r="I313" s="2"/>
      <c r="J313" s="2"/>
      <c r="K313" s="2"/>
      <c r="L313" s="2"/>
    </row>
    <row r="314" spans="1:12" s="14" customFormat="1" ht="12.75" customHeight="1" x14ac:dyDescent="0.2">
      <c r="A314" s="2"/>
      <c r="B314" s="2"/>
      <c r="C314" s="2"/>
      <c r="D314" s="2"/>
      <c r="E314" s="2"/>
      <c r="G314" s="2"/>
      <c r="H314" s="2"/>
      <c r="I314" s="2"/>
      <c r="J314" s="2"/>
      <c r="K314" s="2"/>
      <c r="L314" s="2"/>
    </row>
    <row r="316" spans="1:12" s="14" customFormat="1" ht="12.75" customHeight="1" x14ac:dyDescent="0.2">
      <c r="A316" s="2"/>
      <c r="B316" s="2"/>
      <c r="C316" s="2"/>
      <c r="D316" s="2"/>
      <c r="E316" s="2"/>
      <c r="G316" s="2"/>
      <c r="H316" s="2"/>
      <c r="I316" s="2"/>
      <c r="J316" s="2"/>
      <c r="K316" s="2"/>
      <c r="L316" s="2"/>
    </row>
    <row r="317" spans="1:12" s="14" customFormat="1" ht="12.75" customHeight="1" x14ac:dyDescent="0.2">
      <c r="A317" s="2"/>
      <c r="B317" s="2"/>
      <c r="C317" s="2"/>
      <c r="D317" s="2"/>
      <c r="E317" s="2"/>
      <c r="G317" s="2"/>
      <c r="H317" s="2"/>
      <c r="I317" s="2"/>
      <c r="J317" s="2"/>
      <c r="K317" s="2"/>
      <c r="L317" s="2"/>
    </row>
    <row r="319" spans="1:12" s="14" customFormat="1" ht="12.75" customHeight="1" x14ac:dyDescent="0.2">
      <c r="A319" s="2"/>
      <c r="B319" s="2"/>
      <c r="C319" s="2"/>
      <c r="D319" s="2"/>
      <c r="E319" s="2"/>
      <c r="G319" s="2"/>
      <c r="H319" s="2"/>
      <c r="I319" s="2"/>
      <c r="J319" s="2"/>
      <c r="K319" s="2"/>
      <c r="L319" s="2"/>
    </row>
    <row r="320" spans="1:12" s="14" customFormat="1" ht="12.75" customHeight="1" x14ac:dyDescent="0.2">
      <c r="A320" s="2"/>
      <c r="B320" s="2"/>
      <c r="C320" s="2"/>
      <c r="D320" s="2"/>
      <c r="E320" s="2"/>
      <c r="G320" s="2"/>
      <c r="H320" s="2"/>
      <c r="I320" s="2"/>
      <c r="J320" s="2"/>
      <c r="K320" s="2"/>
      <c r="L320" s="2"/>
    </row>
  </sheetData>
  <mergeCells count="89">
    <mergeCell ref="A2:F2"/>
    <mergeCell ref="A4:F4"/>
    <mergeCell ref="A5:F5"/>
    <mergeCell ref="A6:F6"/>
    <mergeCell ref="A7:F7"/>
    <mergeCell ref="H78:J78"/>
    <mergeCell ref="B34:D34"/>
    <mergeCell ref="A8:F8"/>
    <mergeCell ref="A9:F9"/>
    <mergeCell ref="B10:F10"/>
    <mergeCell ref="E12:F12"/>
    <mergeCell ref="B14:D14"/>
    <mergeCell ref="B22:D22"/>
    <mergeCell ref="B27:D27"/>
    <mergeCell ref="B33:D33"/>
    <mergeCell ref="B30:D30"/>
    <mergeCell ref="B75:D75"/>
    <mergeCell ref="B61:D61"/>
    <mergeCell ref="B66:D66"/>
    <mergeCell ref="B72:D72"/>
    <mergeCell ref="B78:D78"/>
    <mergeCell ref="B103:C103"/>
    <mergeCell ref="B110:D110"/>
    <mergeCell ref="B83:D83"/>
    <mergeCell ref="B47:D47"/>
    <mergeCell ref="B49:D49"/>
    <mergeCell ref="B51:F51"/>
    <mergeCell ref="E53:F53"/>
    <mergeCell ref="B55:D55"/>
    <mergeCell ref="B132:C132"/>
    <mergeCell ref="B88:D88"/>
    <mergeCell ref="B112:D112"/>
    <mergeCell ref="B166:D166"/>
    <mergeCell ref="B172:D172"/>
    <mergeCell ref="B113:D113"/>
    <mergeCell ref="B114:D114"/>
    <mergeCell ref="B119:C119"/>
    <mergeCell ref="B129:D129"/>
    <mergeCell ref="B145:D145"/>
    <mergeCell ref="B139:D139"/>
    <mergeCell ref="B142:D142"/>
    <mergeCell ref="B151:D151"/>
    <mergeCell ref="B136:D136"/>
    <mergeCell ref="B93:D93"/>
    <mergeCell ref="B96:D96"/>
    <mergeCell ref="B201:D201"/>
    <mergeCell ref="B202:D202"/>
    <mergeCell ref="B215:D215"/>
    <mergeCell ref="B216:C216"/>
    <mergeCell ref="B156:D156"/>
    <mergeCell ref="B161:D161"/>
    <mergeCell ref="B177:D177"/>
    <mergeCell ref="B180:D180"/>
    <mergeCell ref="B184:D184"/>
    <mergeCell ref="B187:E187"/>
    <mergeCell ref="B192:D192"/>
    <mergeCell ref="B196:E196"/>
    <mergeCell ref="B178:C178"/>
    <mergeCell ref="B249:D249"/>
    <mergeCell ref="B254:D254"/>
    <mergeCell ref="B255:D255"/>
    <mergeCell ref="B268:D268"/>
    <mergeCell ref="B270:D270"/>
    <mergeCell ref="B224:D224"/>
    <mergeCell ref="B232:C232"/>
    <mergeCell ref="B239:E239"/>
    <mergeCell ref="B246:C246"/>
    <mergeCell ref="B247:D247"/>
    <mergeCell ref="B217:D217"/>
    <mergeCell ref="B179:D179"/>
    <mergeCell ref="A287:F287"/>
    <mergeCell ref="A274:E274"/>
    <mergeCell ref="A275:D275"/>
    <mergeCell ref="A276:D276"/>
    <mergeCell ref="A277:D277"/>
    <mergeCell ref="A278:D278"/>
    <mergeCell ref="A279:D279"/>
    <mergeCell ref="A280:D280"/>
    <mergeCell ref="A281:D281"/>
    <mergeCell ref="A282:D282"/>
    <mergeCell ref="A283:D283"/>
    <mergeCell ref="A284:D284"/>
    <mergeCell ref="A272:E272"/>
    <mergeCell ref="B219:D219"/>
    <mergeCell ref="A306:F306"/>
    <mergeCell ref="A288:F288"/>
    <mergeCell ref="A289:F289"/>
    <mergeCell ref="B297:C297"/>
    <mergeCell ref="A305:F305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2.izmjene i dopune Programa gra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Nataša Kleković</cp:lastModifiedBy>
  <cp:lastPrinted>2021-03-30T12:17:01Z</cp:lastPrinted>
  <dcterms:created xsi:type="dcterms:W3CDTF">2020-12-04T14:16:07Z</dcterms:created>
  <dcterms:modified xsi:type="dcterms:W3CDTF">2021-04-02T09:08:57Z</dcterms:modified>
</cp:coreProperties>
</file>