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klekovic\Documents\2020. godina\vijeće\34. sjednica\za potpis\"/>
    </mc:Choice>
  </mc:AlternateContent>
  <bookViews>
    <workbookView xWindow="31635" yWindow="1140" windowWidth="21600" windowHeight="14100"/>
  </bookViews>
  <sheets>
    <sheet name="Sheet1" sheetId="1" r:id="rId1"/>
  </sheets>
  <calcPr calcId="152511" iterateDelta="1E-4"/>
</workbook>
</file>

<file path=xl/calcChain.xml><?xml version="1.0" encoding="utf-8"?>
<calcChain xmlns="http://schemas.openxmlformats.org/spreadsheetml/2006/main">
  <c r="C25" i="1" l="1"/>
  <c r="C27" i="1"/>
  <c r="C29" i="1"/>
  <c r="C28" i="1" s="1"/>
  <c r="C34" i="1" l="1"/>
  <c r="H58" i="1"/>
  <c r="H92" i="1"/>
  <c r="H94" i="1"/>
  <c r="H86" i="1"/>
  <c r="H73" i="1"/>
  <c r="H67" i="1"/>
  <c r="H53" i="1"/>
  <c r="H46" i="1"/>
  <c r="H81" i="1"/>
  <c r="H42" i="1" l="1"/>
  <c r="E58" i="1" l="1"/>
  <c r="E60" i="1"/>
  <c r="E67" i="1"/>
  <c r="E73" i="1"/>
  <c r="E86" i="1"/>
  <c r="E92" i="1"/>
  <c r="E53" i="1"/>
  <c r="E42" i="1" l="1"/>
  <c r="E46" i="1" s="1"/>
  <c r="E94" i="1" s="1"/>
</calcChain>
</file>

<file path=xl/sharedStrings.xml><?xml version="1.0" encoding="utf-8"?>
<sst xmlns="http://schemas.openxmlformats.org/spreadsheetml/2006/main" count="147" uniqueCount="96">
  <si>
    <t>održavanja komunalne infrastrukture na području</t>
  </si>
  <si>
    <t>Članak 1.</t>
  </si>
  <si>
    <t>1. održavanje nerazvrstanih cesta,</t>
  </si>
  <si>
    <t>2. održavanje javnih površina na kojima nije dopušten promet motornim vozilima,</t>
  </si>
  <si>
    <t>3. održavanje građevina javne odvodnje oborinskih voda,</t>
  </si>
  <si>
    <t>4. održavanje javnih zelenih površina,</t>
  </si>
  <si>
    <t>5. održavanje građevina, uređaja i predmeta javne namjene,</t>
  </si>
  <si>
    <t>6. održavanje groblja i krematorija unutar groblja,</t>
  </si>
  <si>
    <t>7. održavanje čistoće javnih površina,</t>
  </si>
  <si>
    <t>8. održavanje javne rasvjete.</t>
  </si>
  <si>
    <t>Članak 2.</t>
  </si>
  <si>
    <t>Članak 3.</t>
  </si>
  <si>
    <t>1. ODRŽAVANJE NERAZVRSTANIH CESTA</t>
  </si>
  <si>
    <t>UKUPNO</t>
  </si>
  <si>
    <t>POZICIJA</t>
  </si>
  <si>
    <t>IZVOR FINANCIRANJA</t>
  </si>
  <si>
    <t>2. ODRŽAVANJE JAVNIH POVRŠINA NA KOJIMA NIJE DOPUŠTEN PROMET MOTORNIM VOZILIMA</t>
  </si>
  <si>
    <t>3. ODRŽAVANJE GRAĐEVINA JAVNE ODVODNJE OBORINSKIH VODA</t>
  </si>
  <si>
    <t>5. ODRŽAVANJE GRAĐEVINA, UREĐAJA I PREDMETA JAVNE NAMJENE</t>
  </si>
  <si>
    <t>6. ODRŽAVANJE GROBLJA I KREMATORIJA UNUTAR GROBLJA</t>
  </si>
  <si>
    <t>7. ODRŽAVANJE ČISTOĆE JAVNIH POVRŠINA</t>
  </si>
  <si>
    <t>8. ODRŽAVANJE JAVNE RASVJETE</t>
  </si>
  <si>
    <t>Članak 4.</t>
  </si>
  <si>
    <t>Članak 5.</t>
  </si>
  <si>
    <t>PROGRAM</t>
  </si>
  <si>
    <t>Ovim se programom utvrđuje opis i opseg poslova održavanja sa procjenom pojedinih troškova po djelatnostima, te iskaz financijskih sredstava potrebnih za ostvarivanje programa sa naznakom izvora financiranja.</t>
  </si>
  <si>
    <t>Održavanje komunalne infrastrukture financirati će se sredstvima:</t>
  </si>
  <si>
    <t>1. komunalnog doprinosa</t>
  </si>
  <si>
    <t>2. komunalne naknade</t>
  </si>
  <si>
    <t>3. cijene komunalne usluge</t>
  </si>
  <si>
    <t>4. naknade za koncesiju</t>
  </si>
  <si>
    <t>5.. proračuna jedinice lokalne samouprave</t>
  </si>
  <si>
    <t>6. fondova Europske unije</t>
  </si>
  <si>
    <t>7. ugovora, naknadama i drugim izvorima</t>
  </si>
  <si>
    <t>8. donacija</t>
  </si>
  <si>
    <t>OPIS</t>
  </si>
  <si>
    <t>1. Redovito održavanje nerazvrstanih cesta</t>
  </si>
  <si>
    <t>a) uklanjanje pijeska sa prometnica, održavanje rigola, posipavanje solju, košenje raslinja uz rub prometnice i tretiranje pesticidima</t>
  </si>
  <si>
    <t>b) održavanje horizontalne i vertikalne signalizacije</t>
  </si>
  <si>
    <t>2. Izvanredno održavanje nerazvrstanih cesta</t>
  </si>
  <si>
    <t>R360</t>
  </si>
  <si>
    <t>R373</t>
  </si>
  <si>
    <t>R205</t>
  </si>
  <si>
    <t>PROCJENA TROŠKOVA</t>
  </si>
  <si>
    <t>1. Redovito održavanje građevina javne odvodnje oborinskih voda</t>
  </si>
  <si>
    <t>1. Uređenje i čišćenje plaža</t>
  </si>
  <si>
    <t>R204</t>
  </si>
  <si>
    <t>UKUPNO ODRŽAVANJE NERAZVRSTANIH CESTA</t>
  </si>
  <si>
    <t>UKUPNO ODRŽAVANJE JAVNIH POVRŠINA NA KOJIMA NIJE DOPUŠTEN PROMET MOTORNIM VOZILIMA</t>
  </si>
  <si>
    <t>1. Redovno održavanje javne rasvjete</t>
  </si>
  <si>
    <t>R202</t>
  </si>
  <si>
    <t>R201</t>
  </si>
  <si>
    <t>UKUPNO ODRŽAVANJE JAVNE RASVJETE</t>
  </si>
  <si>
    <t>-</t>
  </si>
  <si>
    <t>1. Redovno održavanje javnih zelenih površina</t>
  </si>
  <si>
    <t>R203</t>
  </si>
  <si>
    <t>2. DDD mjere</t>
  </si>
  <si>
    <t>3. Izvanredna održavanja</t>
  </si>
  <si>
    <t>R209</t>
  </si>
  <si>
    <t>1. Održavanje klupa, koševa za otpad i pseći izmet</t>
  </si>
  <si>
    <t>2. Održavanje Božićno - novogodišnje dekoracije i iluminacije</t>
  </si>
  <si>
    <t>R207</t>
  </si>
  <si>
    <t>1. Redovito održavanje čistoće javnih površina (strojno i ručno čišćenje, pražnjenje kanti za otpad i odvoz otpada - KD Črnika)</t>
  </si>
  <si>
    <t>2. Deponij Lovački dom</t>
  </si>
  <si>
    <t>3. Deponij Treskavac</t>
  </si>
  <si>
    <t>3. Sakupljanje i zbrinjavanje lešina životinja i ostalih nusproizvoda s javnih površina - sklonište za životinje</t>
  </si>
  <si>
    <t>R357</t>
  </si>
  <si>
    <t>R331</t>
  </si>
  <si>
    <t>UKUPNO ODRŽAVANJE ČISTOĆE JAVNIH POVRŠINA</t>
  </si>
  <si>
    <t>Sredstva za ostvarivanje Programa rasporedit će se za financiranje obavljanja komunalnih djelatnosti održavanja komunalne infrastrukture, i to za:</t>
  </si>
  <si>
    <t>UKUPNO PROGRAM ODRŽAVANJA KOMUNALNE INFRASTRUKTURE</t>
  </si>
  <si>
    <t xml:space="preserve">    PREDSJEDNIK</t>
  </si>
  <si>
    <t>R206</t>
  </si>
  <si>
    <t>5.b.) boravišna pristojba</t>
  </si>
  <si>
    <t>5.a.) ekološka pristojba</t>
  </si>
  <si>
    <t>UKUPNO ODRŽAVANJE GRAĐEVINA JAVNE ODVODNJE OBORINSKIH VODA</t>
  </si>
  <si>
    <t>UKUPNO ODRŽAVANJE JAVNIH ZELENIH POVRŠINA</t>
  </si>
  <si>
    <t>UKUPNO ODRŽAVANJE GRAĐEVINA, UREĐAJA I PREDMETA JAVNE NAMJENE</t>
  </si>
  <si>
    <t>2. Održavanje dječjeg igrališta "Pod Gušternu"</t>
  </si>
  <si>
    <t>R204.3</t>
  </si>
  <si>
    <t>2. Troškovi električne energije za javnu rasvjetu</t>
  </si>
  <si>
    <t>Općine Punat u 2021. godini</t>
  </si>
  <si>
    <t>Ovim Programom održavanja komunalne infrastrukture u 2021. godini na području Općine Punat (dalje u tekstu: Program), u skladu sa predvidivim sredstvima i izvorima financiranja, određuju se aktivnosti na održavanju komunalne infrastrukture u stanju funkcionalne ispravnosti. Komunalne djelatnosti kojima se osigurava održavanje komunalne infrastrukture su:</t>
  </si>
  <si>
    <t>Sredstva za ostvarivanje ovog Programa osiguravaju se u Proračunu Općine Punat za 2021. godinu, a njima raspolaže Općinski načelnik na prijedlog Jedinstvenog upravnog odjela.</t>
  </si>
  <si>
    <t>Općinski načelnik dužan je, do kraja ožujka 2022. godine, Općinskom vijeću Općine Punat podnijeti izvješće o izvršenju Programa iz stavka 1. ovog članka.</t>
  </si>
  <si>
    <t>Ovaj Program objaviti će se u "Službenim novinama Primorsko-goranske županije", a stupa na snagu 1. siječnja 2021. godine.</t>
  </si>
  <si>
    <t>Goran Gržančić, dr. med.</t>
  </si>
  <si>
    <t>komunalna naknada</t>
  </si>
  <si>
    <t>ekološka pristojba</t>
  </si>
  <si>
    <t>koncesija na pomorskom dobru</t>
  </si>
  <si>
    <t>naknada za koncesiju na turističkom zemljištu</t>
  </si>
  <si>
    <t>koncesije na pomorskom dobru</t>
  </si>
  <si>
    <t>Temeljem članka 72. Zakona o komunalnom gospodarstvu gospodarstvu ("Narodne novine" broj 68/18, 110/18 i 32/20) i članka 31. Statuta Općine Punat ("Službene novine Primorsko-goranske županije" broj 8/18 , 10/19 i 3/20), Općinsko vijeće Općine Punat, na 34. sjednici održanoj 15. prosinca 2020. godine donosi</t>
  </si>
  <si>
    <t>KLASA: 021-05/20-01/9</t>
  </si>
  <si>
    <t>URBROJ: 2142-02-01-20-10</t>
  </si>
  <si>
    <t>Punat, 15. prosinca 2020.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</si>
</sst>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</font>
    <font>
      <sz val="8"/>
      <name val="Times New Roman"/>
      <family val="2"/>
    </font>
    <font>
      <sz val="8"/>
      <name val="Times New Roman Bold"/>
      <family val="2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NumberFormat="1" applyFont="1"/>
    <xf numFmtId="0" fontId="2" fillId="0" borderId="0" xfId="0" applyNumberFormat="1" applyFont="1"/>
    <xf numFmtId="1" fontId="1" fillId="0" borderId="0" xfId="0" applyNumberFormat="1" applyFont="1"/>
    <xf numFmtId="0" fontId="3" fillId="0" borderId="0" xfId="0" applyNumberFormat="1" applyFont="1"/>
    <xf numFmtId="0" fontId="3" fillId="0" borderId="0" xfId="0" applyFont="1"/>
    <xf numFmtId="2" fontId="3" fillId="0" borderId="0" xfId="0" applyNumberFormat="1" applyFont="1" applyAlignment="1">
      <alignment horizontal="center"/>
    </xf>
    <xf numFmtId="4" fontId="4" fillId="0" borderId="0" xfId="0" applyNumberFormat="1" applyFont="1"/>
    <xf numFmtId="0" fontId="3" fillId="0" borderId="1" xfId="0" applyFont="1" applyBorder="1"/>
    <xf numFmtId="4" fontId="4" fillId="0" borderId="1" xfId="0" applyNumberFormat="1" applyFont="1" applyBorder="1"/>
    <xf numFmtId="4" fontId="3" fillId="0" borderId="1" xfId="0" applyNumberFormat="1" applyFont="1" applyBorder="1"/>
    <xf numFmtId="4" fontId="3" fillId="0" borderId="0" xfId="0" applyNumberFormat="1" applyFont="1" applyBorder="1"/>
    <xf numFmtId="2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4" fontId="4" fillId="0" borderId="0" xfId="0" applyNumberFormat="1" applyFont="1" applyBorder="1"/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4" fontId="0" fillId="0" borderId="0" xfId="0" applyNumberFormat="1"/>
    <xf numFmtId="4" fontId="4" fillId="0" borderId="3" xfId="0" applyNumberFormat="1" applyFont="1" applyBorder="1"/>
    <xf numFmtId="0" fontId="0" fillId="0" borderId="3" xfId="0" applyBorder="1"/>
    <xf numFmtId="4" fontId="4" fillId="0" borderId="0" xfId="0" applyNumberFormat="1" applyFont="1" applyBorder="1" applyAlignment="1">
      <alignment wrapText="1"/>
    </xf>
    <xf numFmtId="0" fontId="4" fillId="0" borderId="0" xfId="0" applyNumberFormat="1" applyFont="1" applyAlignment="1">
      <alignment horizontal="center"/>
    </xf>
    <xf numFmtId="4" fontId="3" fillId="0" borderId="1" xfId="0" applyNumberFormat="1" applyFont="1" applyFill="1" applyBorder="1"/>
    <xf numFmtId="0" fontId="4" fillId="0" borderId="0" xfId="0" applyFont="1"/>
    <xf numFmtId="4" fontId="3" fillId="0" borderId="0" xfId="0" applyNumberFormat="1" applyFont="1" applyFill="1"/>
    <xf numFmtId="0" fontId="3" fillId="0" borderId="1" xfId="0" applyFont="1" applyBorder="1" applyAlignment="1">
      <alignment horizontal="center"/>
    </xf>
    <xf numFmtId="4" fontId="3" fillId="0" borderId="0" xfId="0" applyNumberFormat="1" applyFont="1" applyFill="1" applyBorder="1"/>
    <xf numFmtId="0" fontId="4" fillId="0" borderId="0" xfId="0" applyNumberFormat="1" applyFont="1"/>
    <xf numFmtId="4" fontId="4" fillId="0" borderId="0" xfId="0" applyNumberFormat="1" applyFont="1" applyFill="1"/>
    <xf numFmtId="4" fontId="4" fillId="0" borderId="1" xfId="0" applyNumberFormat="1" applyFont="1" applyFill="1" applyBorder="1"/>
    <xf numFmtId="4" fontId="5" fillId="0" borderId="0" xfId="0" applyNumberFormat="1" applyFont="1"/>
    <xf numFmtId="0" fontId="3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 wrapText="1"/>
    </xf>
    <xf numFmtId="0" fontId="3" fillId="0" borderId="0" xfId="0" applyNumberFormat="1" applyFont="1" applyFill="1" applyAlignment="1">
      <alignment horizontal="center"/>
    </xf>
    <xf numFmtId="0" fontId="3" fillId="0" borderId="0" xfId="0" applyNumberFormat="1" applyFont="1" applyFill="1" applyAlignment="1">
      <alignment horizontal="center" wrapText="1"/>
    </xf>
    <xf numFmtId="0" fontId="1" fillId="0" borderId="0" xfId="0" applyNumberFormat="1" applyFont="1" applyAlignment="1">
      <alignment horizontal="left" wrapText="1"/>
    </xf>
    <xf numFmtId="0" fontId="4" fillId="0" borderId="1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  <xf numFmtId="0" fontId="3" fillId="0" borderId="0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3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1" xfId="0" applyNumberFormat="1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left" wrapText="1"/>
    </xf>
    <xf numFmtId="0" fontId="4" fillId="0" borderId="0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tabSelected="1" topLeftCell="A97" zoomScaleNormal="100" workbookViewId="0">
      <selection activeCell="E107" sqref="E107"/>
    </sheetView>
  </sheetViews>
  <sheetFormatPr defaultRowHeight="12.75" x14ac:dyDescent="0.2"/>
  <cols>
    <col min="1" max="1" width="22"/>
    <col min="2" max="2" width="9"/>
    <col min="3" max="3" width="13"/>
    <col min="4" max="4" width="8.42578125" customWidth="1"/>
    <col min="5" max="5" width="17.5703125" customWidth="1"/>
    <col min="6" max="6" width="7.28515625" customWidth="1"/>
    <col min="7" max="7" width="14.42578125" customWidth="1"/>
    <col min="8" max="8" width="11.140625" style="19" customWidth="1"/>
    <col min="10" max="11" width="11.7109375" bestFit="1" customWidth="1"/>
    <col min="12" max="13" width="10.140625" bestFit="1" customWidth="1"/>
  </cols>
  <sheetData>
    <row r="1" spans="1:8" ht="36.75" customHeight="1" x14ac:dyDescent="0.2">
      <c r="A1" s="45" t="s">
        <v>92</v>
      </c>
      <c r="B1" s="46"/>
      <c r="C1" s="46"/>
      <c r="D1" s="46"/>
      <c r="E1" s="46"/>
      <c r="F1" s="46"/>
      <c r="G1" s="46"/>
      <c r="H1" s="46"/>
    </row>
    <row r="2" spans="1:8" x14ac:dyDescent="0.2">
      <c r="A2" s="1"/>
    </row>
    <row r="3" spans="1:8" x14ac:dyDescent="0.2">
      <c r="A3" s="47" t="s">
        <v>24</v>
      </c>
      <c r="B3" s="47"/>
      <c r="C3" s="47"/>
      <c r="D3" s="47"/>
      <c r="E3" s="47"/>
      <c r="F3" s="47"/>
      <c r="G3" s="47"/>
      <c r="H3" s="47"/>
    </row>
    <row r="4" spans="1:8" x14ac:dyDescent="0.2">
      <c r="A4" s="47" t="s">
        <v>0</v>
      </c>
      <c r="B4" s="47"/>
      <c r="C4" s="47"/>
      <c r="D4" s="47"/>
      <c r="E4" s="47"/>
      <c r="F4" s="47"/>
      <c r="G4" s="47"/>
      <c r="H4" s="47"/>
    </row>
    <row r="5" spans="1:8" x14ac:dyDescent="0.2">
      <c r="A5" s="47" t="s">
        <v>81</v>
      </c>
      <c r="B5" s="47"/>
      <c r="C5" s="47"/>
      <c r="D5" s="47"/>
      <c r="E5" s="47"/>
      <c r="F5" s="47"/>
      <c r="G5" s="47"/>
      <c r="H5" s="47"/>
    </row>
    <row r="7" spans="1:8" x14ac:dyDescent="0.2">
      <c r="A7" s="41" t="s">
        <v>1</v>
      </c>
      <c r="B7" s="41"/>
      <c r="C7" s="41"/>
      <c r="D7" s="41"/>
      <c r="E7" s="41"/>
      <c r="F7" s="41"/>
      <c r="G7" s="41"/>
      <c r="H7" s="41"/>
    </row>
    <row r="8" spans="1:8" x14ac:dyDescent="0.2">
      <c r="A8" s="23"/>
      <c r="B8" s="23"/>
      <c r="C8" s="23"/>
      <c r="D8" s="23"/>
      <c r="E8" s="23"/>
      <c r="F8" s="23"/>
      <c r="G8" s="23"/>
      <c r="H8" s="23"/>
    </row>
    <row r="9" spans="1:8" ht="39" customHeight="1" x14ac:dyDescent="0.2">
      <c r="A9" s="37" t="s">
        <v>82</v>
      </c>
      <c r="B9" s="37"/>
      <c r="C9" s="37"/>
      <c r="D9" s="37"/>
      <c r="E9" s="37"/>
      <c r="F9" s="37"/>
      <c r="G9" s="37"/>
      <c r="H9" s="37"/>
    </row>
    <row r="10" spans="1:8" x14ac:dyDescent="0.2">
      <c r="A10" s="1" t="s">
        <v>2</v>
      </c>
    </row>
    <row r="11" spans="1:8" x14ac:dyDescent="0.2">
      <c r="A11" s="1" t="s">
        <v>3</v>
      </c>
    </row>
    <row r="12" spans="1:8" x14ac:dyDescent="0.2">
      <c r="A12" s="1" t="s">
        <v>4</v>
      </c>
    </row>
    <row r="13" spans="1:8" x14ac:dyDescent="0.2">
      <c r="A13" s="1" t="s">
        <v>5</v>
      </c>
    </row>
    <row r="14" spans="1:8" x14ac:dyDescent="0.2">
      <c r="A14" s="1" t="s">
        <v>6</v>
      </c>
    </row>
    <row r="15" spans="1:8" x14ac:dyDescent="0.2">
      <c r="A15" s="1" t="s">
        <v>7</v>
      </c>
    </row>
    <row r="16" spans="1:8" x14ac:dyDescent="0.2">
      <c r="A16" s="1" t="s">
        <v>8</v>
      </c>
    </row>
    <row r="17" spans="1:8" x14ac:dyDescent="0.2">
      <c r="A17" s="1" t="s">
        <v>9</v>
      </c>
    </row>
    <row r="19" spans="1:8" ht="22.5" customHeight="1" x14ac:dyDescent="0.2">
      <c r="A19" s="37" t="s">
        <v>25</v>
      </c>
      <c r="B19" s="37"/>
      <c r="C19" s="37"/>
      <c r="D19" s="37"/>
      <c r="E19" s="37"/>
      <c r="F19" s="37"/>
      <c r="G19" s="37"/>
      <c r="H19" s="37"/>
    </row>
    <row r="20" spans="1:8" x14ac:dyDescent="0.2">
      <c r="A20" s="41" t="s">
        <v>10</v>
      </c>
      <c r="B20" s="41"/>
      <c r="C20" s="41"/>
      <c r="D20" s="41"/>
      <c r="E20" s="41"/>
      <c r="F20" s="41"/>
      <c r="G20" s="41"/>
      <c r="H20" s="41"/>
    </row>
    <row r="21" spans="1:8" x14ac:dyDescent="0.2">
      <c r="A21" s="41"/>
      <c r="B21" s="41"/>
      <c r="C21" s="41"/>
      <c r="D21" s="41"/>
      <c r="E21" s="41"/>
      <c r="F21" s="41"/>
      <c r="G21" s="41"/>
      <c r="H21" s="41"/>
    </row>
    <row r="22" spans="1:8" x14ac:dyDescent="0.2">
      <c r="A22" s="23"/>
      <c r="B22" s="23"/>
      <c r="C22" s="23"/>
      <c r="D22" s="23"/>
      <c r="E22" s="23"/>
      <c r="F22" s="23"/>
      <c r="G22" s="23"/>
      <c r="H22" s="23"/>
    </row>
    <row r="23" spans="1:8" x14ac:dyDescent="0.2">
      <c r="A23" s="42" t="s">
        <v>26</v>
      </c>
      <c r="B23" s="42"/>
      <c r="C23" s="42"/>
      <c r="D23" s="42"/>
      <c r="E23" s="42"/>
      <c r="F23" s="42"/>
      <c r="G23" s="42"/>
      <c r="H23" s="42"/>
    </row>
    <row r="24" spans="1:8" x14ac:dyDescent="0.2">
      <c r="A24" s="1" t="s">
        <v>27</v>
      </c>
      <c r="C24" s="26">
        <v>0</v>
      </c>
    </row>
    <row r="25" spans="1:8" x14ac:dyDescent="0.2">
      <c r="A25" s="1" t="s">
        <v>28</v>
      </c>
      <c r="C25" s="26">
        <f>SUM(H43:H45,H52,H57,H62,H66,H81,H83,H84,H90:H91,H71,H72)</f>
        <v>2059449.6800000002</v>
      </c>
    </row>
    <row r="26" spans="1:8" x14ac:dyDescent="0.2">
      <c r="A26" s="1" t="s">
        <v>29</v>
      </c>
      <c r="C26" s="26">
        <v>0</v>
      </c>
    </row>
    <row r="27" spans="1:8" x14ac:dyDescent="0.2">
      <c r="A27" s="1" t="s">
        <v>30</v>
      </c>
      <c r="C27" s="26">
        <f>SUM(H50,H64,H82,H65)</f>
        <v>400000</v>
      </c>
    </row>
    <row r="28" spans="1:8" x14ac:dyDescent="0.2">
      <c r="A28" s="1" t="s">
        <v>31</v>
      </c>
      <c r="C28" s="26">
        <f>C29</f>
        <v>300000</v>
      </c>
    </row>
    <row r="29" spans="1:8" x14ac:dyDescent="0.2">
      <c r="A29" s="1" t="s">
        <v>74</v>
      </c>
      <c r="C29" s="26">
        <f>SUM(H51,H63,H85)</f>
        <v>300000</v>
      </c>
    </row>
    <row r="30" spans="1:8" x14ac:dyDescent="0.2">
      <c r="A30" s="1" t="s">
        <v>73</v>
      </c>
      <c r="C30" s="26">
        <v>0</v>
      </c>
    </row>
    <row r="31" spans="1:8" x14ac:dyDescent="0.2">
      <c r="A31" s="1" t="s">
        <v>32</v>
      </c>
      <c r="C31" s="26">
        <v>0</v>
      </c>
    </row>
    <row r="32" spans="1:8" x14ac:dyDescent="0.2">
      <c r="A32" s="1" t="s">
        <v>33</v>
      </c>
      <c r="C32" s="26">
        <v>0</v>
      </c>
    </row>
    <row r="33" spans="1:8" x14ac:dyDescent="0.2">
      <c r="A33" s="1" t="s">
        <v>34</v>
      </c>
      <c r="C33" s="26">
        <v>0</v>
      </c>
    </row>
    <row r="34" spans="1:8" x14ac:dyDescent="0.2">
      <c r="A34" s="29" t="s">
        <v>13</v>
      </c>
      <c r="B34" s="25"/>
      <c r="C34" s="30">
        <f>SUM(C24:C28,C31:C33)</f>
        <v>2759449.68</v>
      </c>
    </row>
    <row r="35" spans="1:8" x14ac:dyDescent="0.2">
      <c r="A35" s="1"/>
    </row>
    <row r="36" spans="1:8" x14ac:dyDescent="0.2">
      <c r="A36" s="41" t="s">
        <v>11</v>
      </c>
      <c r="B36" s="41"/>
      <c r="C36" s="41"/>
      <c r="D36" s="41"/>
      <c r="E36" s="41"/>
      <c r="F36" s="41"/>
      <c r="G36" s="41"/>
      <c r="H36" s="41"/>
    </row>
    <row r="37" spans="1:8" x14ac:dyDescent="0.2">
      <c r="A37" s="23"/>
      <c r="B37" s="23"/>
      <c r="C37" s="23"/>
      <c r="D37" s="23"/>
      <c r="E37" s="23"/>
      <c r="F37" s="23"/>
      <c r="G37" s="23"/>
      <c r="H37" s="23"/>
    </row>
    <row r="38" spans="1:8" ht="15" customHeight="1" x14ac:dyDescent="0.2">
      <c r="A38" s="37" t="s">
        <v>69</v>
      </c>
      <c r="B38" s="37"/>
      <c r="C38" s="37"/>
      <c r="D38" s="37"/>
      <c r="E38" s="37"/>
      <c r="F38" s="37"/>
      <c r="G38" s="37"/>
      <c r="H38" s="37"/>
    </row>
    <row r="40" spans="1:8" x14ac:dyDescent="0.2">
      <c r="A40" s="48" t="s">
        <v>12</v>
      </c>
      <c r="B40" s="48"/>
      <c r="C40" s="48"/>
      <c r="D40" s="48"/>
      <c r="E40" s="48"/>
      <c r="F40" s="48"/>
      <c r="G40" s="48"/>
      <c r="H40" s="48"/>
    </row>
    <row r="41" spans="1:8" x14ac:dyDescent="0.2">
      <c r="A41" s="49" t="s">
        <v>35</v>
      </c>
      <c r="B41" s="49"/>
      <c r="C41" s="49"/>
      <c r="D41" s="4" t="s">
        <v>14</v>
      </c>
      <c r="E41" s="4" t="s">
        <v>43</v>
      </c>
      <c r="F41" s="39" t="s">
        <v>15</v>
      </c>
      <c r="G41" s="39"/>
      <c r="H41" s="39"/>
    </row>
    <row r="42" spans="1:8" ht="13.5" thickBot="1" x14ac:dyDescent="0.25">
      <c r="A42" s="38" t="s">
        <v>36</v>
      </c>
      <c r="B42" s="38"/>
      <c r="C42" s="38"/>
      <c r="D42" s="8"/>
      <c r="E42" s="9">
        <f>SUM(E43,E44)</f>
        <v>134512.5</v>
      </c>
      <c r="F42" s="40"/>
      <c r="G42" s="40"/>
      <c r="H42" s="9">
        <f>SUM(H43,H44)</f>
        <v>134512.5</v>
      </c>
    </row>
    <row r="43" spans="1:8" ht="38.25" customHeight="1" x14ac:dyDescent="0.2">
      <c r="A43" s="50" t="s">
        <v>37</v>
      </c>
      <c r="B43" s="50"/>
      <c r="C43" s="50"/>
      <c r="D43" s="6" t="s">
        <v>40</v>
      </c>
      <c r="E43" s="26">
        <v>89062.5</v>
      </c>
      <c r="F43" s="35" t="s">
        <v>87</v>
      </c>
      <c r="G43" s="35"/>
      <c r="H43" s="26">
        <v>89062.5</v>
      </c>
    </row>
    <row r="44" spans="1:8" ht="15.75" customHeight="1" x14ac:dyDescent="0.2">
      <c r="A44" s="43" t="s">
        <v>38</v>
      </c>
      <c r="B44" s="43"/>
      <c r="C44" s="43"/>
      <c r="D44" s="12" t="s">
        <v>41</v>
      </c>
      <c r="E44" s="26">
        <v>45450</v>
      </c>
      <c r="F44" s="35" t="s">
        <v>87</v>
      </c>
      <c r="G44" s="35"/>
      <c r="H44" s="26">
        <v>45450</v>
      </c>
    </row>
    <row r="45" spans="1:8" ht="14.25" customHeight="1" thickBot="1" x14ac:dyDescent="0.25">
      <c r="A45" s="44" t="s">
        <v>39</v>
      </c>
      <c r="B45" s="44"/>
      <c r="C45" s="44"/>
      <c r="D45" s="17" t="s">
        <v>42</v>
      </c>
      <c r="E45" s="9">
        <v>100000</v>
      </c>
      <c r="F45" s="40" t="s">
        <v>87</v>
      </c>
      <c r="G45" s="40"/>
      <c r="H45" s="31">
        <v>100000</v>
      </c>
    </row>
    <row r="46" spans="1:8" ht="14.25" customHeight="1" x14ac:dyDescent="0.2">
      <c r="A46" s="52" t="s">
        <v>47</v>
      </c>
      <c r="B46" s="52"/>
      <c r="C46" s="52"/>
      <c r="D46" s="15"/>
      <c r="E46" s="16">
        <f>SUM(E45+E42)</f>
        <v>234512.5</v>
      </c>
      <c r="F46" s="53"/>
      <c r="G46" s="53"/>
      <c r="H46" s="16">
        <f>SUM(H45+H42)</f>
        <v>234512.5</v>
      </c>
    </row>
    <row r="48" spans="1:8" x14ac:dyDescent="0.2">
      <c r="A48" s="48" t="s">
        <v>16</v>
      </c>
      <c r="B48" s="48"/>
      <c r="C48" s="48"/>
      <c r="D48" s="48"/>
      <c r="E48" s="48"/>
      <c r="F48" s="48"/>
      <c r="G48" s="48"/>
      <c r="H48" s="48"/>
    </row>
    <row r="49" spans="1:12" x14ac:dyDescent="0.2">
      <c r="A49" s="49" t="s">
        <v>35</v>
      </c>
      <c r="B49" s="49"/>
      <c r="C49" s="49"/>
      <c r="D49" s="4" t="s">
        <v>14</v>
      </c>
      <c r="E49" s="4" t="s">
        <v>43</v>
      </c>
      <c r="F49" s="39" t="s">
        <v>15</v>
      </c>
      <c r="G49" s="39"/>
      <c r="H49" s="39"/>
    </row>
    <row r="50" spans="1:12" x14ac:dyDescent="0.2">
      <c r="A50" s="51" t="s">
        <v>45</v>
      </c>
      <c r="B50" s="51"/>
      <c r="C50" s="51"/>
      <c r="D50" s="13" t="s">
        <v>79</v>
      </c>
      <c r="E50" s="11">
        <v>118324.63</v>
      </c>
      <c r="F50" s="35" t="s">
        <v>91</v>
      </c>
      <c r="G50" s="35"/>
      <c r="H50" s="11">
        <v>118324.63</v>
      </c>
    </row>
    <row r="51" spans="1:12" x14ac:dyDescent="0.2">
      <c r="A51" s="51" t="s">
        <v>56</v>
      </c>
      <c r="B51" s="51"/>
      <c r="C51" s="51"/>
      <c r="D51" s="13" t="s">
        <v>58</v>
      </c>
      <c r="E51" s="11">
        <v>31000</v>
      </c>
      <c r="F51" s="35" t="s">
        <v>88</v>
      </c>
      <c r="G51" s="35"/>
      <c r="H51" s="26">
        <v>31000</v>
      </c>
      <c r="J51" s="19"/>
    </row>
    <row r="52" spans="1:12" ht="14.25" customHeight="1" thickBot="1" x14ac:dyDescent="0.25">
      <c r="A52" s="55" t="s">
        <v>57</v>
      </c>
      <c r="B52" s="55"/>
      <c r="C52" s="55"/>
      <c r="D52" s="18" t="s">
        <v>46</v>
      </c>
      <c r="E52" s="24">
        <v>57552.57</v>
      </c>
      <c r="F52" s="40" t="s">
        <v>87</v>
      </c>
      <c r="G52" s="40"/>
      <c r="H52" s="24">
        <v>57552.57</v>
      </c>
      <c r="K52" s="19"/>
    </row>
    <row r="53" spans="1:12" ht="27" customHeight="1" x14ac:dyDescent="0.2">
      <c r="A53" s="54" t="s">
        <v>48</v>
      </c>
      <c r="B53" s="54"/>
      <c r="C53" s="54"/>
      <c r="D53" s="54"/>
      <c r="E53" s="7">
        <f>SUM(E50:E52)</f>
        <v>206877.2</v>
      </c>
      <c r="H53" s="7">
        <f>SUM(H50:H52)</f>
        <v>206877.2</v>
      </c>
      <c r="J53" s="19"/>
      <c r="K53" s="19"/>
    </row>
    <row r="54" spans="1:12" x14ac:dyDescent="0.2">
      <c r="C54" s="2"/>
      <c r="E54" s="2"/>
      <c r="J54" s="19"/>
      <c r="K54" s="19"/>
    </row>
    <row r="55" spans="1:12" x14ac:dyDescent="0.2">
      <c r="A55" s="48" t="s">
        <v>17</v>
      </c>
      <c r="B55" s="48"/>
      <c r="C55" s="48"/>
      <c r="D55" s="48"/>
      <c r="E55" s="48"/>
      <c r="F55" s="48"/>
      <c r="G55" s="48"/>
      <c r="H55" s="48"/>
      <c r="L55" s="19"/>
    </row>
    <row r="56" spans="1:12" x14ac:dyDescent="0.2">
      <c r="A56" s="49" t="s">
        <v>35</v>
      </c>
      <c r="B56" s="49"/>
      <c r="C56" s="49"/>
      <c r="D56" s="4" t="s">
        <v>14</v>
      </c>
      <c r="E56" s="4" t="s">
        <v>43</v>
      </c>
      <c r="F56" s="39" t="s">
        <v>15</v>
      </c>
      <c r="G56" s="39"/>
      <c r="H56" s="39"/>
    </row>
    <row r="57" spans="1:12" ht="24.75" customHeight="1" thickBot="1" x14ac:dyDescent="0.25">
      <c r="A57" s="56" t="s">
        <v>44</v>
      </c>
      <c r="B57" s="56"/>
      <c r="C57" s="56"/>
      <c r="D57" s="27" t="s">
        <v>72</v>
      </c>
      <c r="E57" s="10">
        <v>80000</v>
      </c>
      <c r="F57" s="40" t="s">
        <v>87</v>
      </c>
      <c r="G57" s="40"/>
      <c r="H57" s="10">
        <v>80000</v>
      </c>
    </row>
    <row r="58" spans="1:12" ht="26.25" customHeight="1" x14ac:dyDescent="0.2">
      <c r="A58" s="52" t="s">
        <v>75</v>
      </c>
      <c r="B58" s="52"/>
      <c r="C58" s="52"/>
      <c r="D58" s="15"/>
      <c r="E58" s="16">
        <f>SUM(E57+E54)</f>
        <v>80000</v>
      </c>
      <c r="F58" s="14"/>
      <c r="G58" s="14"/>
      <c r="H58" s="16">
        <f>SUM(H57+H54)</f>
        <v>80000</v>
      </c>
    </row>
    <row r="59" spans="1:12" x14ac:dyDescent="0.2">
      <c r="C59" s="2"/>
      <c r="E59" s="2"/>
    </row>
    <row r="60" spans="1:12" ht="14.25" customHeight="1" x14ac:dyDescent="0.2">
      <c r="A60" s="52" t="s">
        <v>76</v>
      </c>
      <c r="B60" s="52"/>
      <c r="C60" s="52"/>
      <c r="D60" s="15"/>
      <c r="E60" s="16">
        <f>SUM(E59+E55)</f>
        <v>0</v>
      </c>
      <c r="F60" s="14"/>
      <c r="G60" s="14"/>
      <c r="H60" s="11"/>
    </row>
    <row r="61" spans="1:12" x14ac:dyDescent="0.2">
      <c r="A61" s="49" t="s">
        <v>35</v>
      </c>
      <c r="B61" s="49"/>
      <c r="C61" s="49"/>
      <c r="D61" s="4" t="s">
        <v>14</v>
      </c>
      <c r="E61" s="4" t="s">
        <v>43</v>
      </c>
      <c r="F61" s="39" t="s">
        <v>15</v>
      </c>
      <c r="G61" s="39"/>
      <c r="H61" s="39"/>
    </row>
    <row r="62" spans="1:12" x14ac:dyDescent="0.2">
      <c r="A62" s="51" t="s">
        <v>54</v>
      </c>
      <c r="B62" s="51"/>
      <c r="C62" s="51"/>
      <c r="D62" s="13" t="s">
        <v>55</v>
      </c>
      <c r="E62" s="11">
        <v>1026226.48</v>
      </c>
      <c r="F62" s="35" t="s">
        <v>87</v>
      </c>
      <c r="G62" s="35"/>
      <c r="H62" s="26">
        <v>647226.48</v>
      </c>
    </row>
    <row r="63" spans="1:12" x14ac:dyDescent="0.2">
      <c r="A63" s="33"/>
      <c r="B63" s="33"/>
      <c r="C63" s="33"/>
      <c r="D63" s="13"/>
      <c r="E63" s="11"/>
      <c r="F63" s="35" t="s">
        <v>88</v>
      </c>
      <c r="G63" s="35"/>
      <c r="H63" s="26">
        <v>169000</v>
      </c>
    </row>
    <row r="64" spans="1:12" x14ac:dyDescent="0.2">
      <c r="A64" s="33"/>
      <c r="B64" s="33"/>
      <c r="C64" s="33"/>
      <c r="D64" s="13"/>
      <c r="E64" s="11"/>
      <c r="F64" s="35" t="s">
        <v>89</v>
      </c>
      <c r="G64" s="35"/>
      <c r="H64" s="26">
        <v>158000</v>
      </c>
    </row>
    <row r="65" spans="1:12" ht="27" customHeight="1" x14ac:dyDescent="0.2">
      <c r="A65" s="33"/>
      <c r="B65" s="33"/>
      <c r="C65" s="33"/>
      <c r="D65" s="13"/>
      <c r="E65" s="11"/>
      <c r="F65" s="36" t="s">
        <v>90</v>
      </c>
      <c r="G65" s="36"/>
      <c r="H65" s="26">
        <v>52000</v>
      </c>
      <c r="J65" s="19"/>
    </row>
    <row r="66" spans="1:12" ht="13.5" thickBot="1" x14ac:dyDescent="0.25">
      <c r="A66" s="51" t="s">
        <v>78</v>
      </c>
      <c r="B66" s="51"/>
      <c r="C66" s="51"/>
      <c r="D66" s="13" t="s">
        <v>46</v>
      </c>
      <c r="E66" s="24">
        <v>18000</v>
      </c>
      <c r="F66" s="40" t="s">
        <v>87</v>
      </c>
      <c r="G66" s="40"/>
      <c r="H66" s="24">
        <v>18000</v>
      </c>
    </row>
    <row r="67" spans="1:12" x14ac:dyDescent="0.2">
      <c r="A67" s="54" t="s">
        <v>76</v>
      </c>
      <c r="B67" s="54"/>
      <c r="C67" s="54"/>
      <c r="D67" s="54"/>
      <c r="E67" s="7">
        <f>SUM(E61:E66)</f>
        <v>1044226.48</v>
      </c>
      <c r="H67" s="7">
        <f>SUM(H61:H66)</f>
        <v>1044226.48</v>
      </c>
    </row>
    <row r="68" spans="1:12" x14ac:dyDescent="0.2">
      <c r="B68" s="1"/>
      <c r="C68" s="1"/>
      <c r="D68" s="1"/>
    </row>
    <row r="69" spans="1:12" x14ac:dyDescent="0.2">
      <c r="A69" s="2" t="s">
        <v>18</v>
      </c>
    </row>
    <row r="70" spans="1:12" x14ac:dyDescent="0.2">
      <c r="A70" s="49" t="s">
        <v>35</v>
      </c>
      <c r="B70" s="49"/>
      <c r="C70" s="49"/>
      <c r="D70" s="4" t="s">
        <v>14</v>
      </c>
      <c r="E70" s="4" t="s">
        <v>43</v>
      </c>
      <c r="F70" s="39" t="s">
        <v>15</v>
      </c>
      <c r="G70" s="39"/>
      <c r="H70" s="39"/>
    </row>
    <row r="71" spans="1:12" x14ac:dyDescent="0.2">
      <c r="A71" s="51" t="s">
        <v>59</v>
      </c>
      <c r="B71" s="51"/>
      <c r="C71" s="51"/>
      <c r="D71" s="13" t="s">
        <v>46</v>
      </c>
      <c r="E71" s="28">
        <v>33375</v>
      </c>
      <c r="F71" s="35" t="s">
        <v>87</v>
      </c>
      <c r="G71" s="35"/>
      <c r="H71" s="28">
        <v>33375</v>
      </c>
    </row>
    <row r="72" spans="1:12" ht="14.25" customHeight="1" thickBot="1" x14ac:dyDescent="0.25">
      <c r="A72" s="55" t="s">
        <v>60</v>
      </c>
      <c r="B72" s="55"/>
      <c r="C72" s="55"/>
      <c r="D72" s="18" t="s">
        <v>61</v>
      </c>
      <c r="E72" s="10">
        <v>62500</v>
      </c>
      <c r="F72" s="40" t="s">
        <v>87</v>
      </c>
      <c r="G72" s="40"/>
      <c r="H72" s="10">
        <v>62500</v>
      </c>
    </row>
    <row r="73" spans="1:12" ht="24.75" customHeight="1" x14ac:dyDescent="0.2">
      <c r="A73" s="54" t="s">
        <v>77</v>
      </c>
      <c r="B73" s="54"/>
      <c r="C73" s="54"/>
      <c r="D73" s="54"/>
      <c r="E73" s="7">
        <f>SUM(E70:E72)</f>
        <v>95875</v>
      </c>
      <c r="H73" s="7">
        <f>SUM(H70:H72)</f>
        <v>95875</v>
      </c>
    </row>
    <row r="74" spans="1:12" x14ac:dyDescent="0.2">
      <c r="D74" s="2"/>
      <c r="E74" s="2"/>
    </row>
    <row r="75" spans="1:12" x14ac:dyDescent="0.2">
      <c r="A75" s="2" t="s">
        <v>19</v>
      </c>
    </row>
    <row r="76" spans="1:12" x14ac:dyDescent="0.2">
      <c r="A76" s="49" t="s">
        <v>35</v>
      </c>
      <c r="B76" s="49"/>
      <c r="C76" s="49"/>
      <c r="D76" s="4" t="s">
        <v>14</v>
      </c>
      <c r="E76" s="4" t="s">
        <v>43</v>
      </c>
      <c r="F76" s="39" t="s">
        <v>15</v>
      </c>
      <c r="G76" s="39"/>
      <c r="H76" s="39"/>
    </row>
    <row r="77" spans="1:12" x14ac:dyDescent="0.2">
      <c r="A77" s="51" t="s">
        <v>53</v>
      </c>
      <c r="B77" s="51"/>
      <c r="C77" s="51"/>
      <c r="D77" s="13" t="s">
        <v>53</v>
      </c>
      <c r="E77" s="11">
        <v>0</v>
      </c>
      <c r="F77" s="58" t="s">
        <v>53</v>
      </c>
      <c r="G77" s="58"/>
      <c r="H77" s="11">
        <v>0</v>
      </c>
    </row>
    <row r="78" spans="1:12" ht="15" customHeight="1" x14ac:dyDescent="0.2">
      <c r="A78" s="1"/>
      <c r="D78" s="1"/>
      <c r="L78" s="19"/>
    </row>
    <row r="79" spans="1:12" x14ac:dyDescent="0.2">
      <c r="A79" s="2" t="s">
        <v>20</v>
      </c>
    </row>
    <row r="80" spans="1:12" x14ac:dyDescent="0.2">
      <c r="A80" s="49" t="s">
        <v>35</v>
      </c>
      <c r="B80" s="49"/>
      <c r="C80" s="49"/>
      <c r="D80" s="4" t="s">
        <v>14</v>
      </c>
      <c r="E80" s="4" t="s">
        <v>43</v>
      </c>
      <c r="F80" s="39" t="s">
        <v>15</v>
      </c>
      <c r="G80" s="39"/>
      <c r="H80" s="39"/>
      <c r="L80" s="19"/>
    </row>
    <row r="81" spans="1:13" ht="27.75" customHeight="1" x14ac:dyDescent="0.2">
      <c r="A81" s="59" t="s">
        <v>62</v>
      </c>
      <c r="B81" s="59"/>
      <c r="C81" s="59"/>
      <c r="D81" s="13" t="s">
        <v>46</v>
      </c>
      <c r="E81" s="28">
        <v>431808.5</v>
      </c>
      <c r="F81" s="35" t="s">
        <v>87</v>
      </c>
      <c r="G81" s="35"/>
      <c r="H81" s="28">
        <f>E81-H82</f>
        <v>360133.13</v>
      </c>
    </row>
    <row r="82" spans="1:13" ht="27.75" customHeight="1" x14ac:dyDescent="0.2">
      <c r="A82" s="34"/>
      <c r="B82" s="34"/>
      <c r="C82" s="34"/>
      <c r="D82" s="13"/>
      <c r="E82" s="28"/>
      <c r="F82" s="35" t="s">
        <v>89</v>
      </c>
      <c r="G82" s="35"/>
      <c r="H82" s="28">
        <v>71675.37</v>
      </c>
    </row>
    <row r="83" spans="1:13" ht="27.75" customHeight="1" x14ac:dyDescent="0.2">
      <c r="A83" s="43" t="s">
        <v>63</v>
      </c>
      <c r="B83" s="43"/>
      <c r="C83" s="43"/>
      <c r="D83" s="13" t="s">
        <v>46</v>
      </c>
      <c r="E83" s="28">
        <v>86150</v>
      </c>
      <c r="F83" s="35" t="s">
        <v>87</v>
      </c>
      <c r="G83" s="35"/>
      <c r="H83" s="28">
        <v>86150</v>
      </c>
      <c r="L83" s="19"/>
    </row>
    <row r="84" spans="1:13" ht="27.75" customHeight="1" x14ac:dyDescent="0.2">
      <c r="A84" s="43" t="s">
        <v>64</v>
      </c>
      <c r="B84" s="43"/>
      <c r="C84" s="43"/>
      <c r="D84" s="13" t="s">
        <v>67</v>
      </c>
      <c r="E84" s="28">
        <v>70000</v>
      </c>
      <c r="F84" s="35" t="s">
        <v>87</v>
      </c>
      <c r="G84" s="35"/>
      <c r="H84" s="28">
        <v>70000</v>
      </c>
      <c r="M84" s="19"/>
    </row>
    <row r="85" spans="1:13" ht="27" customHeight="1" thickBot="1" x14ac:dyDescent="0.25">
      <c r="A85" s="55" t="s">
        <v>65</v>
      </c>
      <c r="B85" s="55"/>
      <c r="C85" s="55"/>
      <c r="D85" s="18" t="s">
        <v>66</v>
      </c>
      <c r="E85" s="10">
        <v>100000</v>
      </c>
      <c r="F85" s="40" t="s">
        <v>88</v>
      </c>
      <c r="G85" s="40"/>
      <c r="H85" s="10">
        <v>100000</v>
      </c>
      <c r="M85" s="19"/>
    </row>
    <row r="86" spans="1:13" x14ac:dyDescent="0.2">
      <c r="A86" s="54" t="s">
        <v>68</v>
      </c>
      <c r="B86" s="54"/>
      <c r="C86" s="54"/>
      <c r="D86" s="54"/>
      <c r="E86" s="7">
        <f>SUM(E80:E85)</f>
        <v>687958.5</v>
      </c>
      <c r="H86" s="7">
        <f>SUM(H80:H85)</f>
        <v>687958.5</v>
      </c>
    </row>
    <row r="87" spans="1:13" x14ac:dyDescent="0.2">
      <c r="A87" s="1"/>
      <c r="B87" s="3"/>
      <c r="C87" s="1"/>
      <c r="D87" s="1"/>
      <c r="E87" s="1"/>
    </row>
    <row r="88" spans="1:13" x14ac:dyDescent="0.2">
      <c r="A88" s="48" t="s">
        <v>21</v>
      </c>
      <c r="B88" s="48"/>
      <c r="C88" s="48"/>
      <c r="D88" s="48"/>
      <c r="E88" s="48"/>
      <c r="F88" s="48"/>
      <c r="G88" s="48"/>
      <c r="H88" s="48"/>
    </row>
    <row r="89" spans="1:13" x14ac:dyDescent="0.2">
      <c r="A89" s="49" t="s">
        <v>35</v>
      </c>
      <c r="B89" s="49"/>
      <c r="C89" s="49"/>
      <c r="D89" s="4" t="s">
        <v>14</v>
      </c>
      <c r="E89" s="4" t="s">
        <v>43</v>
      </c>
      <c r="F89" s="39" t="s">
        <v>15</v>
      </c>
      <c r="G89" s="39"/>
      <c r="H89" s="39"/>
      <c r="J89" s="19"/>
    </row>
    <row r="90" spans="1:13" x14ac:dyDescent="0.2">
      <c r="A90" s="51" t="s">
        <v>49</v>
      </c>
      <c r="B90" s="51"/>
      <c r="C90" s="51"/>
      <c r="D90" s="13" t="s">
        <v>50</v>
      </c>
      <c r="E90" s="28">
        <v>110000</v>
      </c>
      <c r="F90" s="35" t="s">
        <v>87</v>
      </c>
      <c r="G90" s="35"/>
      <c r="H90" s="28">
        <v>110000</v>
      </c>
    </row>
    <row r="91" spans="1:13" ht="14.25" customHeight="1" thickBot="1" x14ac:dyDescent="0.25">
      <c r="A91" s="55" t="s">
        <v>80</v>
      </c>
      <c r="B91" s="55"/>
      <c r="C91" s="55"/>
      <c r="D91" s="18" t="s">
        <v>51</v>
      </c>
      <c r="E91" s="24">
        <v>300000</v>
      </c>
      <c r="F91" s="40" t="s">
        <v>87</v>
      </c>
      <c r="G91" s="40"/>
      <c r="H91" s="24">
        <v>300000</v>
      </c>
      <c r="K91" s="19"/>
    </row>
    <row r="92" spans="1:13" ht="27" customHeight="1" thickBot="1" x14ac:dyDescent="0.25">
      <c r="A92" s="57" t="s">
        <v>52</v>
      </c>
      <c r="B92" s="57"/>
      <c r="C92" s="57"/>
      <c r="D92" s="57"/>
      <c r="E92" s="20">
        <f>SUM(E90:E91)</f>
        <v>410000</v>
      </c>
      <c r="F92" s="21"/>
      <c r="G92" s="21"/>
      <c r="H92" s="20">
        <f>SUM(H90:H91)</f>
        <v>410000</v>
      </c>
      <c r="K92" s="19"/>
    </row>
    <row r="93" spans="1:13" ht="13.5" thickTop="1" x14ac:dyDescent="0.2">
      <c r="D93" s="2"/>
      <c r="E93" s="2"/>
      <c r="K93" s="32"/>
    </row>
    <row r="94" spans="1:13" ht="12.75" customHeight="1" x14ac:dyDescent="0.2">
      <c r="A94" s="60" t="s">
        <v>70</v>
      </c>
      <c r="B94" s="60"/>
      <c r="C94" s="60"/>
      <c r="D94" s="60"/>
      <c r="E94" s="22">
        <f>SUM(E92,E86,E73,E67,E57,E53,E46)</f>
        <v>2759449.68</v>
      </c>
      <c r="H94" s="22">
        <f>SUM(H92,H86,H73,H67,H57,H53,H46)</f>
        <v>2759449.68</v>
      </c>
      <c r="K94" s="19"/>
    </row>
    <row r="95" spans="1:13" x14ac:dyDescent="0.2">
      <c r="D95" s="1"/>
      <c r="G95" s="19"/>
      <c r="K95" s="19"/>
    </row>
    <row r="96" spans="1:13" x14ac:dyDescent="0.2">
      <c r="A96" s="41" t="s">
        <v>22</v>
      </c>
      <c r="B96" s="41"/>
      <c r="C96" s="41"/>
      <c r="D96" s="41"/>
      <c r="E96" s="41"/>
      <c r="F96" s="41"/>
      <c r="G96" s="41"/>
      <c r="H96" s="41"/>
      <c r="K96" s="19"/>
    </row>
    <row r="97" spans="1:11" x14ac:dyDescent="0.2">
      <c r="A97" s="23"/>
      <c r="B97" s="23"/>
      <c r="C97" s="23"/>
      <c r="D97" s="23"/>
      <c r="E97" s="23"/>
      <c r="F97" s="23"/>
      <c r="G97" s="23"/>
      <c r="H97" s="23"/>
      <c r="K97" s="19"/>
    </row>
    <row r="98" spans="1:11" ht="25.5" customHeight="1" x14ac:dyDescent="0.2">
      <c r="A98" s="37" t="s">
        <v>83</v>
      </c>
      <c r="B98" s="37"/>
      <c r="C98" s="37"/>
      <c r="D98" s="37"/>
      <c r="E98" s="37"/>
      <c r="F98" s="37"/>
      <c r="G98" s="37"/>
      <c r="H98" s="37"/>
    </row>
    <row r="99" spans="1:11" ht="25.5" customHeight="1" x14ac:dyDescent="0.2">
      <c r="A99" s="37" t="s">
        <v>84</v>
      </c>
      <c r="B99" s="37"/>
      <c r="C99" s="37"/>
      <c r="D99" s="37"/>
      <c r="E99" s="37"/>
      <c r="F99" s="37"/>
      <c r="G99" s="37"/>
      <c r="H99" s="37"/>
    </row>
    <row r="101" spans="1:11" x14ac:dyDescent="0.2">
      <c r="A101" s="41" t="s">
        <v>23</v>
      </c>
      <c r="B101" s="41"/>
      <c r="C101" s="41"/>
      <c r="D101" s="41"/>
      <c r="E101" s="41"/>
      <c r="F101" s="41"/>
      <c r="G101" s="41"/>
      <c r="H101" s="41"/>
    </row>
    <row r="102" spans="1:11" x14ac:dyDescent="0.2">
      <c r="A102" s="23"/>
      <c r="B102" s="23"/>
      <c r="C102" s="23"/>
      <c r="D102" s="23"/>
      <c r="E102" s="23"/>
      <c r="F102" s="23"/>
      <c r="G102" s="23"/>
      <c r="H102" s="23"/>
    </row>
    <row r="103" spans="1:11" x14ac:dyDescent="0.2">
      <c r="A103" s="42" t="s">
        <v>85</v>
      </c>
      <c r="B103" s="42"/>
      <c r="C103" s="42"/>
      <c r="D103" s="42"/>
      <c r="E103" s="42"/>
      <c r="F103" s="42"/>
      <c r="G103" s="42"/>
      <c r="H103" s="42"/>
    </row>
    <row r="104" spans="1:11" x14ac:dyDescent="0.2">
      <c r="A104" s="1"/>
    </row>
    <row r="105" spans="1:11" x14ac:dyDescent="0.2">
      <c r="A105" s="5" t="s">
        <v>93</v>
      </c>
      <c r="B105" s="5"/>
      <c r="C105" s="5"/>
      <c r="D105" s="5"/>
      <c r="E105" s="5" t="s">
        <v>71</v>
      </c>
      <c r="F105" s="5"/>
    </row>
    <row r="106" spans="1:11" x14ac:dyDescent="0.2">
      <c r="A106" s="5" t="s">
        <v>94</v>
      </c>
      <c r="B106" s="5"/>
      <c r="C106" s="5"/>
      <c r="D106" s="5"/>
      <c r="E106" s="5"/>
      <c r="F106" s="5"/>
    </row>
    <row r="107" spans="1:11" x14ac:dyDescent="0.2">
      <c r="A107" s="5" t="s">
        <v>95</v>
      </c>
      <c r="B107" s="5"/>
      <c r="C107" s="5"/>
      <c r="D107" s="5"/>
      <c r="E107" s="5" t="s">
        <v>86</v>
      </c>
      <c r="F107" s="5"/>
    </row>
  </sheetData>
  <mergeCells count="88">
    <mergeCell ref="A99:H99"/>
    <mergeCell ref="A101:H101"/>
    <mergeCell ref="A103:H103"/>
    <mergeCell ref="F83:G83"/>
    <mergeCell ref="F84:G84"/>
    <mergeCell ref="A94:D94"/>
    <mergeCell ref="A96:H96"/>
    <mergeCell ref="A83:C83"/>
    <mergeCell ref="A84:C84"/>
    <mergeCell ref="A89:C89"/>
    <mergeCell ref="F89:H89"/>
    <mergeCell ref="A90:C90"/>
    <mergeCell ref="F90:G90"/>
    <mergeCell ref="A91:C91"/>
    <mergeCell ref="F91:G91"/>
    <mergeCell ref="A85:C85"/>
    <mergeCell ref="A98:H98"/>
    <mergeCell ref="A71:C71"/>
    <mergeCell ref="F71:G71"/>
    <mergeCell ref="A72:C72"/>
    <mergeCell ref="F72:G72"/>
    <mergeCell ref="A80:C80"/>
    <mergeCell ref="F80:H80"/>
    <mergeCell ref="A73:D73"/>
    <mergeCell ref="A92:D92"/>
    <mergeCell ref="A88:H88"/>
    <mergeCell ref="F77:G77"/>
    <mergeCell ref="A81:C81"/>
    <mergeCell ref="F81:G81"/>
    <mergeCell ref="A67:D67"/>
    <mergeCell ref="A66:C66"/>
    <mergeCell ref="F66:G66"/>
    <mergeCell ref="F85:G85"/>
    <mergeCell ref="A86:D86"/>
    <mergeCell ref="A76:C76"/>
    <mergeCell ref="F76:H76"/>
    <mergeCell ref="A77:C77"/>
    <mergeCell ref="A70:C70"/>
    <mergeCell ref="F70:H70"/>
    <mergeCell ref="A55:H55"/>
    <mergeCell ref="A61:C61"/>
    <mergeCell ref="F61:H61"/>
    <mergeCell ref="A62:C62"/>
    <mergeCell ref="F62:G62"/>
    <mergeCell ref="A56:C56"/>
    <mergeCell ref="F56:H56"/>
    <mergeCell ref="A57:C57"/>
    <mergeCell ref="F57:G57"/>
    <mergeCell ref="A60:C60"/>
    <mergeCell ref="A58:C58"/>
    <mergeCell ref="A53:D53"/>
    <mergeCell ref="A52:C52"/>
    <mergeCell ref="F52:G52"/>
    <mergeCell ref="A51:C51"/>
    <mergeCell ref="F51:G51"/>
    <mergeCell ref="F44:G44"/>
    <mergeCell ref="A40:H40"/>
    <mergeCell ref="A41:C41"/>
    <mergeCell ref="A43:C43"/>
    <mergeCell ref="A50:C50"/>
    <mergeCell ref="A48:H48"/>
    <mergeCell ref="A46:C46"/>
    <mergeCell ref="F45:G45"/>
    <mergeCell ref="F46:G46"/>
    <mergeCell ref="A49:C49"/>
    <mergeCell ref="F49:H49"/>
    <mergeCell ref="F50:G50"/>
    <mergeCell ref="A1:H1"/>
    <mergeCell ref="A3:H3"/>
    <mergeCell ref="A4:H4"/>
    <mergeCell ref="A5:H5"/>
    <mergeCell ref="A7:H7"/>
    <mergeCell ref="F63:G63"/>
    <mergeCell ref="F64:G64"/>
    <mergeCell ref="F65:G65"/>
    <mergeCell ref="F82:G82"/>
    <mergeCell ref="A9:H9"/>
    <mergeCell ref="A42:C42"/>
    <mergeCell ref="F41:H41"/>
    <mergeCell ref="F42:G42"/>
    <mergeCell ref="F43:G43"/>
    <mergeCell ref="A19:H19"/>
    <mergeCell ref="A20:H21"/>
    <mergeCell ref="A23:H23"/>
    <mergeCell ref="A36:H36"/>
    <mergeCell ref="A38:H38"/>
    <mergeCell ref="A44:C44"/>
    <mergeCell ref="A45:C45"/>
  </mergeCells>
  <pageMargins left="0.25" right="0.25" top="0.75" bottom="0.75" header="0.3" footer="0.3"/>
  <pageSetup paperSize="9" orientation="landscape" r:id="rId1"/>
  <ignoredErrors>
    <ignoredError sqref="C3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Investintech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Nataša Kleković</cp:lastModifiedBy>
  <cp:lastPrinted>2020-12-15T12:01:46Z</cp:lastPrinted>
  <dcterms:created xsi:type="dcterms:W3CDTF">2018-11-14T04:36:34Z</dcterms:created>
  <dcterms:modified xsi:type="dcterms:W3CDTF">2020-12-15T12:06:11Z</dcterms:modified>
</cp:coreProperties>
</file>