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klekovic\Documents\2020. godina\vijeće\34. sjednica\za potpis\"/>
    </mc:Choice>
  </mc:AlternateContent>
  <bookViews>
    <workbookView xWindow="2340" yWindow="2340" windowWidth="21600" windowHeight="11385"/>
  </bookViews>
  <sheets>
    <sheet name="7.12.2020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9" i="1" l="1"/>
  <c r="E288" i="1"/>
  <c r="E285" i="1"/>
  <c r="E284" i="1"/>
  <c r="E282" i="1"/>
  <c r="E280" i="1"/>
  <c r="E271" i="1"/>
  <c r="E266" i="1"/>
  <c r="E265" i="1"/>
  <c r="F238" i="1"/>
  <c r="F225" i="1"/>
  <c r="E270" i="1" s="1"/>
  <c r="F217" i="1"/>
  <c r="E267" i="1" s="1"/>
  <c r="F182" i="1"/>
  <c r="D173" i="1"/>
  <c r="D169" i="1"/>
  <c r="D168" i="1"/>
  <c r="D170" i="1" s="1"/>
  <c r="D166" i="1"/>
  <c r="D161" i="1"/>
  <c r="D156" i="1"/>
  <c r="D134" i="1"/>
  <c r="D129" i="1"/>
  <c r="F124" i="1" s="1"/>
  <c r="E269" i="1" s="1"/>
  <c r="F112" i="1"/>
  <c r="E268" i="1" s="1"/>
  <c r="D103" i="1"/>
  <c r="D98" i="1"/>
  <c r="F92" i="1" s="1"/>
  <c r="E264" i="1" s="1"/>
  <c r="F88" i="1"/>
  <c r="F85" i="1"/>
  <c r="D83" i="1"/>
  <c r="D73" i="1"/>
  <c r="D64" i="1"/>
  <c r="F51" i="1" s="1"/>
  <c r="F24" i="1"/>
  <c r="F20" i="1"/>
  <c r="E283" i="1" s="1"/>
  <c r="D18" i="1"/>
  <c r="F12" i="1" s="1"/>
  <c r="F10" i="1" s="1"/>
  <c r="F17" i="1"/>
  <c r="E287" i="1" s="1"/>
  <c r="E278" i="1" l="1"/>
  <c r="E263" i="1"/>
  <c r="F152" i="1"/>
  <c r="E272" i="1" s="1"/>
  <c r="E273" i="1" s="1"/>
  <c r="F49" i="1"/>
  <c r="E290" i="1"/>
  <c r="F180" i="1"/>
  <c r="F207" i="1"/>
  <c r="F260" i="1" s="1"/>
</calcChain>
</file>

<file path=xl/comments1.xml><?xml version="1.0" encoding="utf-8"?>
<comments xmlns="http://schemas.openxmlformats.org/spreadsheetml/2006/main">
  <authors>
    <author>Vedrana Dunato Polonijo</author>
  </authors>
  <commentList>
    <comment ref="D138" authorId="0" shapeId="0">
      <text>
        <r>
          <rPr>
            <b/>
            <sz val="9"/>
            <color indexed="81"/>
            <rFont val="Segoe UI"/>
            <family val="2"/>
            <charset val="238"/>
          </rPr>
          <t>Vedrana Dunato Polonijo:</t>
        </r>
        <r>
          <rPr>
            <sz val="9"/>
            <color indexed="81"/>
            <rFont val="Segoe UI"/>
            <family val="2"/>
            <charset val="238"/>
          </rPr>
          <t xml:space="preserve">
lampa Kljepina izvršeno, u planu izmicanje JR Lošinjska i nova lampa Krušija</t>
        </r>
      </text>
    </comment>
  </commentList>
</comments>
</file>

<file path=xl/sharedStrings.xml><?xml version="1.0" encoding="utf-8"?>
<sst xmlns="http://schemas.openxmlformats.org/spreadsheetml/2006/main" count="420" uniqueCount="211">
  <si>
    <t>Na temelju članka 67. Zakona o komunalnom gospodarstvu ("Narodne  novine" broj 68/18, 110/18 i 32/20) i članka 31. Statuta Općine Punat ("Službene  novine Primorsko - goranske županije" broj 8/18, 10/19 i 3/20), Općinsko vijeće Općine Punat, na 34. sjednici održanoj 15. prosinca 2020. godine, donosi</t>
  </si>
  <si>
    <t>III. Izmjene i dopune PROGRAMA
građenja komunalne infrastrukture na području Općine Punat u 2020. godini</t>
  </si>
  <si>
    <t>Članak 1.</t>
  </si>
  <si>
    <t>U Programu građenja komunalne infrastrukture na području Općine Punat u 2020. godini ("Službene novine Primorsko-goranske županije", broj 34/19, 3/20 i 21/20) članak 2. mijenja se i glasi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</si>
  <si>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</si>
  <si>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</si>
  <si>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</si>
  <si>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</si>
  <si>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</si>
  <si>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</si>
  <si>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</si>
  <si>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</si>
  <si>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</si>
  <si>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</si>
  <si>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</si>
  <si>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</si>
  <si>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Izgradnja nerazvrstane ceste SU15</t>
  </si>
  <si>
    <t>imovinsko pravne radnje</t>
  </si>
  <si>
    <t>R213</t>
  </si>
  <si>
    <t>komunalni doprinos</t>
  </si>
  <si>
    <t>ostali prihodi od prodaje nefinancijske imovine</t>
  </si>
  <si>
    <t>projektna dokumentacija</t>
  </si>
  <si>
    <t>R253.9</t>
  </si>
  <si>
    <t>namjeniski prihodi od zaduživanja</t>
  </si>
  <si>
    <t>građenje</t>
  </si>
  <si>
    <t>R212.9</t>
  </si>
  <si>
    <t>UKUPNO</t>
  </si>
  <si>
    <t>b)</t>
  </si>
  <si>
    <t>Izgradnja nerazvrstane ceste SU12</t>
  </si>
  <si>
    <t xml:space="preserve">imovinsko pravne radnje </t>
  </si>
  <si>
    <t>c)</t>
  </si>
  <si>
    <t>Izgradnja nerazvrstane ceste OU60</t>
  </si>
  <si>
    <t>d)</t>
  </si>
  <si>
    <t>Izgradnja nerazvrstane ceste OU45</t>
  </si>
  <si>
    <t>e)</t>
  </si>
  <si>
    <t>Izgradnja nerazvrstane ceste OU63</t>
  </si>
  <si>
    <t>donacije - kapitalne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</si>
  <si>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</si>
  <si>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</si>
  <si>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</si>
  <si>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</si>
  <si>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</si>
  <si>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</si>
  <si>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</si>
  <si>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</si>
  <si>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</si>
  <si>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</si>
  <si>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</si>
  <si>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</si>
  <si>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</si>
  <si>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</si>
  <si>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</si>
  <si>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</si>
  <si>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</si>
  <si>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</si>
  <si>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</si>
  <si>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</si>
  <si>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</si>
  <si>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t>Elaborati urisa izvedenog stanja nerazvrstanih cesta</t>
  </si>
  <si>
    <r>
      <rPr>
        <sz val="7"/>
        <rFont val="Arial"/>
        <family val="2"/>
      </rPr>
      <t>projektna dokumentacija</t>
    </r>
  </si>
  <si>
    <t>R253</t>
  </si>
  <si>
    <t>Izgradnja nerazvrstane ceste OU17</t>
  </si>
  <si>
    <t>Izgradnja nerazvrstane ceste OU49 s parkiralištem i KPP28</t>
  </si>
  <si>
    <t>Izgradnja nerazvrstane ceste KPP18</t>
  </si>
  <si>
    <t>Izgradnja pločnika u dijelu ulice I.G. Kovačića</t>
  </si>
  <si>
    <t>f)</t>
  </si>
  <si>
    <t>Gradnja ostalih nerazvrstanih cesta</t>
  </si>
  <si>
    <t>R212</t>
  </si>
  <si>
    <t>vodni doprinos</t>
  </si>
  <si>
    <t>g)</t>
  </si>
  <si>
    <t>Izgradnja nerazvrstane ceste - obalne šetnice</t>
  </si>
  <si>
    <t>h)</t>
  </si>
  <si>
    <t>Izgradnja nerazvrstane ceste SU6</t>
  </si>
  <si>
    <t>projektna dokumantacija</t>
  </si>
  <si>
    <t>nadzor</t>
  </si>
  <si>
    <t>i)</t>
  </si>
  <si>
    <t>Uređenje prometnice i pješačke zone ispred hotela "Park"</t>
  </si>
  <si>
    <t>j)</t>
  </si>
  <si>
    <t>Uređenje prilaza stambenim objektima u ulici Kralja Zvonimira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</si>
  <si>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</si>
  <si>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</si>
  <si>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Uređenje Centralnog trga u Puntu</t>
  </si>
  <si>
    <t>R364.9</t>
  </si>
  <si>
    <t>R364</t>
  </si>
  <si>
    <t>kapitalne pomoći iz županijskog proračuna</t>
  </si>
  <si>
    <t>namjenski prihodi od zaduživanja</t>
  </si>
  <si>
    <t>Ostala gradnja</t>
  </si>
  <si>
    <t>R390</t>
  </si>
  <si>
    <t>R211</t>
  </si>
  <si>
    <t>2.3.</t>
  </si>
  <si>
    <t>JAVNA PARKIRALIŠTA</t>
  </si>
  <si>
    <t>2.4.</t>
  </si>
  <si>
    <t>2.5.</t>
  </si>
  <si>
    <t>JAVNE ZELENE POVRŠINE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</si>
  <si>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</si>
  <si>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</si>
  <si>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</si>
  <si>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Gradnja - oprema</t>
  </si>
  <si>
    <t>R252</t>
  </si>
  <si>
    <t>Prometna urbana oprema</t>
  </si>
  <si>
    <t>R413</t>
  </si>
  <si>
    <t>Božićno - Novogodišnja dekoracija i iluminacija</t>
  </si>
  <si>
    <t>R359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</si>
  <si>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</si>
  <si>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</si>
  <si>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t>Izgradnja javne rasvjete na Centralnom trgu</t>
  </si>
  <si>
    <t>R215.9</t>
  </si>
  <si>
    <t>Izgradnja javne rasvjete na SU 6</t>
  </si>
  <si>
    <t>Ostala ulaganja u javnu rasvjetu - Punat</t>
  </si>
  <si>
    <t>R215</t>
  </si>
  <si>
    <t>Ostala ulaganja u javnu rasvjetu - Stara Baška</t>
  </si>
  <si>
    <t>ostali prihodi posebne namjene</t>
  </si>
  <si>
    <t>Energetski pregled javne rasvjete Općine Punat</t>
  </si>
  <si>
    <t>R571</t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</si>
  <si>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</si>
  <si>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</si>
  <si>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</si>
  <si>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</si>
  <si>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Izgradnja oborinske odvodnje u ulici Kralja Zvonimira i Puntarskih mornara</t>
  </si>
  <si>
    <t>Gradnja</t>
  </si>
  <si>
    <t>R256.9</t>
  </si>
  <si>
    <t>Nadzor</t>
  </si>
  <si>
    <t>Izgradnja oborinske odvodnje u ulici Buka</t>
  </si>
  <si>
    <t>Izgradnja oborinske odvodnje u ulici Prgon</t>
  </si>
  <si>
    <t>Izgradnja oborinske odvodnje u ulici Put.sv.Trojice</t>
  </si>
  <si>
    <t>Izgradnja oborinske odvodnje SU 6</t>
  </si>
  <si>
    <t>Ostala ulaganja u izgradnju građevina oborinske odvodnje</t>
  </si>
  <si>
    <t>R256</t>
  </si>
  <si>
    <t>3.</t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</si>
  <si>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</si>
  <si>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b/>
        <sz val="7"/>
        <rFont val="Arial"/>
        <family val="2"/>
      </rPr>
      <t>3.1.</t>
    </r>
  </si>
  <si>
    <t>Dodatna ulaganja u obnovu zapuštenih nerazvrstanih cesta - poljski putevi</t>
  </si>
  <si>
    <t>gradnja</t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</si>
  <si>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</si>
  <si>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</si>
  <si>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</si>
  <si>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</si>
  <si>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</si>
  <si>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</si>
  <si>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</si>
  <si>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</si>
  <si>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</si>
  <si>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</si>
  <si>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</si>
  <si>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</si>
  <si>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</si>
  <si>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</si>
  <si>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b/>
        <sz val="7"/>
        <rFont val="Arial"/>
        <family val="2"/>
      </rPr>
      <t>4.5.</t>
    </r>
  </si>
  <si>
    <r>
      <rPr>
        <b/>
        <sz val="7"/>
        <rFont val="Arial"/>
        <family val="2"/>
      </rPr>
      <t>JAVNE ZELENE POVRŠINE</t>
    </r>
  </si>
  <si>
    <t>Dodatno uređenje parka Kostarika i sanacija postojećih opločnika u parkovima</t>
  </si>
  <si>
    <t>R391</t>
  </si>
  <si>
    <t>naknada za koncesiju za turističko zemljište</t>
  </si>
  <si>
    <r>
      <rPr>
        <sz val="7"/>
        <rFont val="Arial"/>
        <family val="2"/>
      </rPr>
      <t>4.6.</t>
    </r>
  </si>
  <si>
    <r>
      <rPr>
        <b/>
        <sz val="7"/>
        <rFont val="Arial"/>
        <family val="2"/>
      </rPr>
      <t>4.7.</t>
    </r>
  </si>
  <si>
    <t>JAVNA RASVJETA</t>
  </si>
  <si>
    <r>
      <rPr>
        <sz val="7"/>
        <rFont val="Arial"/>
        <family val="2"/>
      </rPr>
      <t>4.8.</t>
    </r>
  </si>
  <si>
    <t>Nabava stepenica za grobne niše</t>
  </si>
  <si>
    <t>gradnja - oprema</t>
  </si>
  <si>
    <t>R572</t>
  </si>
  <si>
    <t>Rekonstrukcija mrtvačnice na groblju u Puntu</t>
  </si>
  <si>
    <t>R584</t>
  </si>
  <si>
    <r>
      <rPr>
        <sz val="7"/>
        <rFont val="Arial"/>
        <family val="2"/>
      </rPr>
      <t>4.9.</t>
    </r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</si>
  <si>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</si>
  <si>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</si>
  <si>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</si>
  <si>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</si>
  <si>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</si>
  <si>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</si>
  <si>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</si>
  <si>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</si>
  <si>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</si>
  <si>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</si>
  <si>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</si>
  <si>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</si>
  <si>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</si>
  <si>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</si>
  <si>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</si>
  <si>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</si>
  <si>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</si>
  <si>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</si>
  <si>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</si>
  <si>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</si>
  <si>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</si>
  <si>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</si>
  <si>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</si>
  <si>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</si>
  <si>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</si>
  <si>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</si>
  <si>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t>Članak 2.</t>
  </si>
  <si>
    <t>Članak 3. mijenja se i glasi</t>
  </si>
  <si>
    <t xml:space="preserve"> "U skladu sa sadržajem Programa prikazanim u članku 2. troškovi Programa građenja komunalne infrastrukture za 2020. godinu financiraju se sredstvima:</t>
  </si>
  <si>
    <t>KOMUNALNOG DOPRINOSA</t>
  </si>
  <si>
    <t>KOMUNALNE NAKNADE</t>
  </si>
  <si>
    <t>NAKNADE ZA KONCESIJU ZA TURISTIČKO ZEMLJIŠTE</t>
  </si>
  <si>
    <t>PRORAČUNA OPĆINE PUNAT</t>
  </si>
  <si>
    <t>a) ostali prihodi posebnih namjena</t>
  </si>
  <si>
    <t>b) prodaja nefinancijske imovine</t>
  </si>
  <si>
    <t>c) vodni doprinos</t>
  </si>
  <si>
    <t>FONDOVA EUROPSKE UNIJE</t>
  </si>
  <si>
    <t>UGOVORA, NAKNADA I DRUGIH IZVORA</t>
  </si>
  <si>
    <t>a) namjenski prihodi od zaduživanja</t>
  </si>
  <si>
    <t>b) kapitalne pomoći iz županijskog proračuna</t>
  </si>
  <si>
    <t>DONACIJA</t>
  </si>
  <si>
    <r>
      <rPr>
        <b/>
        <sz val="7"/>
        <rFont val="Times New Roman"/>
        <family val="1"/>
      </rPr>
      <t>UKUPNO</t>
    </r>
  </si>
  <si>
    <t>Članak 3.</t>
  </si>
  <si>
    <t>PREDSJEDNIK</t>
  </si>
  <si>
    <t>Ove III. Izmjene i dopune Programa stupaju na snagu prvog dana od dana objave u  "Službenim novinama Primorsko-goranske županije".</t>
  </si>
  <si>
    <t>Goran Gržančić, dr. med.</t>
  </si>
  <si>
    <t>KLASA: 021-05/20-01/9</t>
  </si>
  <si>
    <t>URBROJ: 2142-02-01-20-3</t>
  </si>
  <si>
    <t>Punat, 15. prosinca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</si>
</sst>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"/>
  </numFmts>
  <fonts count="37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7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7"/>
      <color rgb="FF000000"/>
      <name val="Arial"/>
      <family val="2"/>
    </font>
    <font>
      <b/>
      <sz val="7"/>
      <color rgb="FF000000"/>
      <name val="Arial"/>
      <family val="2"/>
      <charset val="238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sz val="7"/>
      <name val="Times New Roman"/>
      <family val="2"/>
    </font>
    <font>
      <sz val="7"/>
      <color rgb="FF000000"/>
      <name val="Times New Roman"/>
      <family val="2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</font>
    <font>
      <b/>
      <sz val="7"/>
      <color rgb="FF000000"/>
      <name val="Times New Roman"/>
      <family val="2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BEBE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64" fontId="8" fillId="2" borderId="0" xfId="0" applyNumberFormat="1" applyFont="1" applyFill="1" applyBorder="1" applyAlignment="1">
      <alignment horizontal="left" vertical="top" shrinkToFit="1"/>
    </xf>
    <xf numFmtId="0" fontId="0" fillId="2" borderId="0" xfId="0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>
      <alignment horizontal="right" vertical="top" shrinkToFit="1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 indent="1"/>
    </xf>
    <xf numFmtId="0" fontId="14" fillId="0" borderId="1" xfId="0" applyFont="1" applyFill="1" applyBorder="1" applyAlignment="1">
      <alignment horizontal="left" vertical="top" wrapText="1" indent="2"/>
    </xf>
    <xf numFmtId="0" fontId="11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8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top"/>
    </xf>
    <xf numFmtId="0" fontId="16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4" fontId="0" fillId="0" borderId="3" xfId="0" applyNumberForma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3" fillId="0" borderId="3" xfId="0" applyFont="1" applyFill="1" applyBorder="1" applyAlignment="1">
      <alignment horizontal="left" vertical="top" wrapText="1" indent="4"/>
    </xf>
    <xf numFmtId="0" fontId="13" fillId="0" borderId="4" xfId="0" applyFont="1" applyFill="1" applyBorder="1" applyAlignment="1">
      <alignment horizontal="center" vertical="top" wrapText="1"/>
    </xf>
    <xf numFmtId="4" fontId="13" fillId="0" borderId="4" xfId="0" applyNumberFormat="1" applyFont="1" applyFill="1" applyBorder="1" applyAlignment="1">
      <alignment horizontal="right" vertical="top" shrinkToFit="1"/>
    </xf>
    <xf numFmtId="4" fontId="13" fillId="0" borderId="4" xfId="0" applyNumberFormat="1" applyFont="1" applyFill="1" applyBorder="1" applyAlignment="1">
      <alignment horizontal="center" vertical="top" wrapText="1" shrinkToFit="1"/>
    </xf>
    <xf numFmtId="4" fontId="13" fillId="0" borderId="5" xfId="0" applyNumberFormat="1" applyFont="1" applyFill="1" applyBorder="1" applyAlignment="1">
      <alignment horizontal="center" vertical="top" wrapText="1" shrinkToFit="1"/>
    </xf>
    <xf numFmtId="0" fontId="18" fillId="0" borderId="0" xfId="0" applyNumberFormat="1" applyFont="1" applyFill="1" applyBorder="1" applyAlignment="1">
      <alignment horizontal="left" vertical="top"/>
    </xf>
    <xf numFmtId="4" fontId="18" fillId="0" borderId="0" xfId="0" applyNumberFormat="1" applyFont="1" applyFill="1" applyBorder="1" applyAlignment="1">
      <alignment horizontal="left" vertical="top"/>
    </xf>
    <xf numFmtId="0" fontId="13" fillId="0" borderId="6" xfId="0" applyFont="1" applyFill="1" applyBorder="1" applyAlignment="1">
      <alignment horizontal="left" vertical="top" wrapText="1" indent="4"/>
    </xf>
    <xf numFmtId="0" fontId="13" fillId="0" borderId="7" xfId="0" applyFont="1" applyFill="1" applyBorder="1" applyAlignment="1">
      <alignment horizontal="left" vertical="top" wrapText="1" indent="4"/>
    </xf>
    <xf numFmtId="0" fontId="11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right" vertical="top" shrinkToFit="1"/>
    </xf>
    <xf numFmtId="0" fontId="13" fillId="0" borderId="0" xfId="0" applyFont="1" applyFill="1" applyBorder="1" applyAlignment="1">
      <alignment horizontal="left" vertical="top" wrapText="1"/>
    </xf>
    <xf numFmtId="4" fontId="13" fillId="0" borderId="0" xfId="0" applyNumberFormat="1" applyFont="1" applyFill="1" applyBorder="1" applyAlignment="1">
      <alignment horizontal="right" vertical="top" shrinkToFit="1"/>
    </xf>
    <xf numFmtId="4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4" fontId="13" fillId="0" borderId="0" xfId="0" applyNumberFormat="1" applyFont="1" applyFill="1" applyBorder="1" applyAlignment="1">
      <alignment horizontal="center" vertical="top" wrapText="1" shrinkToFit="1"/>
    </xf>
    <xf numFmtId="0" fontId="18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 indent="4"/>
    </xf>
    <xf numFmtId="0" fontId="19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right" vertical="top" shrinkToFit="1"/>
    </xf>
    <xf numFmtId="0" fontId="13" fillId="3" borderId="0" xfId="0" applyFont="1" applyFill="1" applyBorder="1" applyAlignment="1">
      <alignment horizontal="left" vertical="top" wrapText="1"/>
    </xf>
    <xf numFmtId="0" fontId="19" fillId="3" borderId="0" xfId="0" applyFont="1" applyFill="1" applyBorder="1" applyAlignment="1">
      <alignment horizontal="left" wrapText="1"/>
    </xf>
    <xf numFmtId="4" fontId="13" fillId="3" borderId="0" xfId="0" applyNumberFormat="1" applyFont="1" applyFill="1" applyBorder="1" applyAlignment="1">
      <alignment horizontal="right" vertical="top" shrinkToFit="1"/>
    </xf>
    <xf numFmtId="0" fontId="19" fillId="0" borderId="0" xfId="0" applyFont="1" applyFill="1" applyBorder="1" applyAlignment="1">
      <alignment horizontal="left" wrapText="1"/>
    </xf>
    <xf numFmtId="4" fontId="19" fillId="0" borderId="0" xfId="0" applyNumberFormat="1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right" vertical="top" shrinkToFi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 indent="2"/>
    </xf>
    <xf numFmtId="0" fontId="15" fillId="3" borderId="2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wrapText="1"/>
    </xf>
    <xf numFmtId="4" fontId="11" fillId="3" borderId="2" xfId="0" applyNumberFormat="1" applyFont="1" applyFill="1" applyBorder="1" applyAlignment="1">
      <alignment horizontal="right" vertical="top" shrinkToFit="1"/>
    </xf>
    <xf numFmtId="0" fontId="19" fillId="0" borderId="6" xfId="0" applyFont="1" applyFill="1" applyBorder="1" applyAlignment="1">
      <alignment horizontal="left" wrapText="1"/>
    </xf>
    <xf numFmtId="4" fontId="19" fillId="0" borderId="6" xfId="0" applyNumberFormat="1" applyFont="1" applyFill="1" applyBorder="1" applyAlignment="1">
      <alignment horizontal="left" wrapText="1"/>
    </xf>
    <xf numFmtId="4" fontId="13" fillId="0" borderId="5" xfId="0" applyNumberFormat="1" applyFont="1" applyFill="1" applyBorder="1" applyAlignment="1">
      <alignment horizontal="right" vertical="top" shrinkToFit="1"/>
    </xf>
    <xf numFmtId="4" fontId="13" fillId="0" borderId="9" xfId="0" applyNumberFormat="1" applyFont="1" applyFill="1" applyBorder="1" applyAlignment="1">
      <alignment horizontal="right" vertical="top" shrinkToFit="1"/>
    </xf>
    <xf numFmtId="4" fontId="13" fillId="0" borderId="3" xfId="0" applyNumberFormat="1" applyFont="1" applyFill="1" applyBorder="1" applyAlignment="1">
      <alignment horizontal="right" vertical="top" shrinkToFit="1"/>
    </xf>
    <xf numFmtId="0" fontId="19" fillId="0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right" vertical="top" shrinkToFit="1"/>
    </xf>
    <xf numFmtId="0" fontId="19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right" vertical="top" shrinkToFit="1"/>
    </xf>
    <xf numFmtId="0" fontId="16" fillId="0" borderId="0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top" wrapText="1"/>
    </xf>
    <xf numFmtId="4" fontId="13" fillId="0" borderId="11" xfId="0" applyNumberFormat="1" applyFont="1" applyFill="1" applyBorder="1" applyAlignment="1">
      <alignment horizontal="right" vertical="top" shrinkToFit="1"/>
    </xf>
    <xf numFmtId="0" fontId="11" fillId="0" borderId="12" xfId="0" applyFont="1" applyFill="1" applyBorder="1" applyAlignment="1">
      <alignment horizontal="center" vertical="top" wrapText="1"/>
    </xf>
    <xf numFmtId="4" fontId="11" fillId="0" borderId="4" xfId="0" applyNumberFormat="1" applyFont="1" applyFill="1" applyBorder="1" applyAlignment="1">
      <alignment horizontal="right" vertical="top" shrinkToFit="1"/>
    </xf>
    <xf numFmtId="0" fontId="13" fillId="0" borderId="13" xfId="0" applyFont="1" applyFill="1" applyBorder="1" applyAlignment="1">
      <alignment horizontal="left" vertical="top" wrapText="1" indent="4"/>
    </xf>
    <xf numFmtId="0" fontId="13" fillId="0" borderId="5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13" fillId="0" borderId="1" xfId="0" applyFont="1" applyFill="1" applyBorder="1" applyAlignment="1">
      <alignment horizontal="left" vertical="top" wrapText="1" indent="4"/>
    </xf>
    <xf numFmtId="0" fontId="11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4" fontId="13" fillId="0" borderId="14" xfId="0" applyNumberFormat="1" applyFont="1" applyFill="1" applyBorder="1" applyAlignment="1">
      <alignment horizontal="right" vertical="top" shrinkToFit="1"/>
    </xf>
    <xf numFmtId="0" fontId="13" fillId="0" borderId="15" xfId="0" applyFont="1" applyFill="1" applyBorder="1" applyAlignment="1">
      <alignment horizontal="center" vertical="top" wrapText="1"/>
    </xf>
    <xf numFmtId="4" fontId="13" fillId="0" borderId="15" xfId="0" applyNumberFormat="1" applyFont="1" applyFill="1" applyBorder="1" applyAlignment="1">
      <alignment horizontal="right" vertical="top" shrinkToFit="1"/>
    </xf>
    <xf numFmtId="0" fontId="13" fillId="0" borderId="1" xfId="0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right" vertical="top" shrinkToFit="1"/>
    </xf>
    <xf numFmtId="0" fontId="14" fillId="0" borderId="6" xfId="0" applyFont="1" applyFill="1" applyBorder="1" applyAlignment="1">
      <alignment horizontal="left" vertical="top" wrapText="1" indent="4"/>
    </xf>
    <xf numFmtId="0" fontId="19" fillId="0" borderId="3" xfId="0" applyFont="1" applyFill="1" applyBorder="1" applyAlignment="1">
      <alignment horizontal="left" wrapText="1"/>
    </xf>
    <xf numFmtId="4" fontId="19" fillId="0" borderId="3" xfId="0" applyNumberFormat="1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wrapText="1"/>
    </xf>
    <xf numFmtId="4" fontId="11" fillId="3" borderId="0" xfId="0" applyNumberFormat="1" applyFont="1" applyFill="1" applyBorder="1" applyAlignment="1">
      <alignment horizontal="right" vertical="top" shrinkToFit="1"/>
    </xf>
    <xf numFmtId="0" fontId="13" fillId="0" borderId="6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wrapText="1"/>
    </xf>
    <xf numFmtId="4" fontId="19" fillId="0" borderId="1" xfId="0" applyNumberFormat="1" applyFont="1" applyFill="1" applyBorder="1" applyAlignment="1">
      <alignment horizontal="left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4" fontId="13" fillId="0" borderId="17" xfId="0" applyNumberFormat="1" applyFont="1" applyFill="1" applyBorder="1" applyAlignment="1">
      <alignment horizontal="right" vertical="top" shrinkToFit="1"/>
    </xf>
    <xf numFmtId="0" fontId="13" fillId="0" borderId="18" xfId="0" applyFont="1" applyFill="1" applyBorder="1" applyAlignment="1">
      <alignment horizontal="center" vertical="top" wrapText="1"/>
    </xf>
    <xf numFmtId="4" fontId="13" fillId="0" borderId="15" xfId="0" applyNumberFormat="1" applyFont="1" applyFill="1" applyBorder="1" applyAlignment="1">
      <alignment horizontal="center" vertical="top" wrapText="1" shrinkToFit="1"/>
    </xf>
    <xf numFmtId="0" fontId="13" fillId="0" borderId="7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>
      <alignment horizontal="right" vertical="top" shrinkToFit="1"/>
    </xf>
    <xf numFmtId="0" fontId="16" fillId="0" borderId="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3" fillId="0" borderId="6" xfId="0" applyFont="1" applyBorder="1" applyAlignment="1">
      <alignment horizontal="left" vertical="top" wrapText="1" indent="4"/>
    </xf>
    <xf numFmtId="4" fontId="13" fillId="0" borderId="5" xfId="0" applyNumberFormat="1" applyFont="1" applyBorder="1" applyAlignment="1">
      <alignment horizontal="right" vertical="top" shrinkToFit="1"/>
    </xf>
    <xf numFmtId="0" fontId="13" fillId="0" borderId="0" xfId="0" applyFont="1" applyBorder="1" applyAlignment="1">
      <alignment horizontal="left" vertical="top" wrapText="1" indent="4"/>
    </xf>
    <xf numFmtId="4" fontId="13" fillId="0" borderId="0" xfId="0" applyNumberFormat="1" applyFont="1" applyBorder="1" applyAlignment="1">
      <alignment horizontal="right" vertical="top" shrinkToFit="1"/>
    </xf>
    <xf numFmtId="0" fontId="13" fillId="0" borderId="0" xfId="0" applyFont="1" applyBorder="1" applyAlignment="1">
      <alignment horizontal="center" vertical="top" wrapText="1"/>
    </xf>
    <xf numFmtId="4" fontId="19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9" fillId="0" borderId="6" xfId="0" applyFont="1" applyBorder="1" applyAlignment="1">
      <alignment horizontal="left" wrapText="1"/>
    </xf>
    <xf numFmtId="4" fontId="19" fillId="0" borderId="6" xfId="0" applyNumberFormat="1" applyFont="1" applyBorder="1" applyAlignment="1">
      <alignment horizontal="left" wrapText="1"/>
    </xf>
    <xf numFmtId="0" fontId="13" fillId="0" borderId="6" xfId="0" applyFont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 wrapText="1"/>
    </xf>
    <xf numFmtId="4" fontId="19" fillId="2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 indent="1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top" wrapText="1" indent="6"/>
    </xf>
    <xf numFmtId="4" fontId="0" fillId="0" borderId="0" xfId="0" applyNumberForma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4" fontId="25" fillId="3" borderId="0" xfId="0" applyNumberFormat="1" applyFont="1" applyFill="1" applyBorder="1" applyAlignment="1">
      <alignment horizontal="right" vertical="top" shrinkToFit="1"/>
    </xf>
    <xf numFmtId="4" fontId="12" fillId="3" borderId="0" xfId="0" applyNumberFormat="1" applyFont="1" applyFill="1" applyBorder="1" applyAlignment="1">
      <alignment horizontal="right" vertical="top" shrinkToFit="1"/>
    </xf>
    <xf numFmtId="4" fontId="25" fillId="0" borderId="0" xfId="0" applyNumberFormat="1" applyFont="1" applyFill="1" applyBorder="1" applyAlignment="1">
      <alignment horizontal="right" vertical="top" shrinkToFit="1"/>
    </xf>
    <xf numFmtId="4" fontId="8" fillId="0" borderId="0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4" fontId="12" fillId="0" borderId="0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wrapText="1"/>
    </xf>
    <xf numFmtId="4" fontId="0" fillId="2" borderId="0" xfId="0" applyNumberFormat="1" applyFill="1" applyBorder="1" applyAlignment="1">
      <alignment horizontal="left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 indent="6"/>
    </xf>
    <xf numFmtId="0" fontId="14" fillId="0" borderId="0" xfId="0" applyFont="1" applyFill="1" applyBorder="1" applyAlignment="1">
      <alignment horizontal="left" vertical="top" wrapText="1" indent="4"/>
    </xf>
    <xf numFmtId="0" fontId="14" fillId="0" borderId="0" xfId="0" applyFont="1" applyFill="1" applyBorder="1" applyAlignment="1">
      <alignment horizontal="left" vertical="top" wrapText="1" indent="2"/>
    </xf>
    <xf numFmtId="0" fontId="11" fillId="0" borderId="0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wrapText="1"/>
    </xf>
    <xf numFmtId="4" fontId="26" fillId="3" borderId="0" xfId="0" applyNumberFormat="1" applyFont="1" applyFill="1" applyBorder="1" applyAlignment="1">
      <alignment horizontal="right" vertical="top" shrinkToFit="1"/>
    </xf>
    <xf numFmtId="4" fontId="13" fillId="0" borderId="6" xfId="0" applyNumberFormat="1" applyFont="1" applyFill="1" applyBorder="1" applyAlignment="1">
      <alignment horizontal="right" vertical="top" shrinkToFit="1"/>
    </xf>
    <xf numFmtId="4" fontId="14" fillId="0" borderId="14" xfId="0" applyNumberFormat="1" applyFont="1" applyFill="1" applyBorder="1" applyAlignment="1">
      <alignment horizontal="right" vertical="top" shrinkToFit="1"/>
    </xf>
    <xf numFmtId="0" fontId="20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4" fontId="20" fillId="0" borderId="0" xfId="0" applyNumberFormat="1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" fontId="0" fillId="0" borderId="6" xfId="0" applyNumberFormat="1" applyBorder="1" applyAlignment="1">
      <alignment horizontal="left" wrapText="1"/>
    </xf>
    <xf numFmtId="4" fontId="13" fillId="0" borderId="6" xfId="0" applyNumberFormat="1" applyFont="1" applyBorder="1" applyAlignment="1">
      <alignment horizontal="right" vertical="top" shrinkToFit="1"/>
    </xf>
    <xf numFmtId="0" fontId="0" fillId="0" borderId="0" xfId="0" applyFill="1" applyAlignment="1">
      <alignment horizontal="left" wrapText="1"/>
    </xf>
    <xf numFmtId="0" fontId="13" fillId="0" borderId="3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top" wrapText="1" shrinkToFit="1"/>
    </xf>
    <xf numFmtId="4" fontId="19" fillId="0" borderId="8" xfId="0" applyNumberFormat="1" applyFont="1" applyFill="1" applyBorder="1" applyAlignment="1">
      <alignment horizontal="left" wrapText="1"/>
    </xf>
    <xf numFmtId="0" fontId="13" fillId="0" borderId="4" xfId="0" applyFont="1" applyBorder="1" applyAlignment="1">
      <alignment horizontal="left" vertical="top" wrapText="1" indent="4"/>
    </xf>
    <xf numFmtId="4" fontId="13" fillId="0" borderId="4" xfId="0" applyNumberFormat="1" applyFont="1" applyFill="1" applyBorder="1" applyAlignment="1">
      <alignment vertical="top" wrapText="1"/>
    </xf>
    <xf numFmtId="0" fontId="27" fillId="2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/>
    </xf>
    <xf numFmtId="4" fontId="2" fillId="0" borderId="22" xfId="0" applyNumberFormat="1" applyFont="1" applyFill="1" applyBorder="1" applyAlignment="1">
      <alignment horizontal="right" vertical="top" wrapText="1"/>
    </xf>
    <xf numFmtId="0" fontId="28" fillId="4" borderId="24" xfId="0" applyFont="1" applyFill="1" applyBorder="1" applyAlignment="1">
      <alignment horizontal="left" vertical="top"/>
    </xf>
    <xf numFmtId="0" fontId="28" fillId="4" borderId="12" xfId="0" applyFont="1" applyFill="1" applyBorder="1" applyAlignment="1">
      <alignment horizontal="left" vertical="top"/>
    </xf>
    <xf numFmtId="4" fontId="3" fillId="4" borderId="25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horizontal="left" wrapText="1"/>
    </xf>
    <xf numFmtId="0" fontId="7" fillId="0" borderId="27" xfId="0" applyFont="1" applyFill="1" applyBorder="1" applyAlignment="1">
      <alignment horizontal="left" vertical="top" wrapText="1"/>
    </xf>
    <xf numFmtId="4" fontId="29" fillId="0" borderId="28" xfId="0" applyNumberFormat="1" applyFont="1" applyFill="1" applyBorder="1" applyAlignment="1">
      <alignment horizontal="right" vertical="top" shrinkToFit="1"/>
    </xf>
    <xf numFmtId="4" fontId="0" fillId="0" borderId="29" xfId="0" applyNumberFormat="1" applyFill="1" applyBorder="1" applyAlignment="1">
      <alignment horizontal="left" wrapText="1"/>
    </xf>
    <xf numFmtId="0" fontId="7" fillId="0" borderId="29" xfId="0" applyFont="1" applyFill="1" applyBorder="1" applyAlignment="1">
      <alignment horizontal="left" vertical="top" wrapText="1"/>
    </xf>
    <xf numFmtId="4" fontId="30" fillId="0" borderId="26" xfId="0" applyNumberFormat="1" applyFont="1" applyFill="1" applyBorder="1" applyAlignment="1">
      <alignment horizontal="right" vertical="top" shrinkToFit="1"/>
    </xf>
    <xf numFmtId="4" fontId="29" fillId="0" borderId="26" xfId="0" applyNumberFormat="1" applyFont="1" applyFill="1" applyBorder="1" applyAlignment="1">
      <alignment horizontal="right" vertical="top" shrinkToFit="1"/>
    </xf>
    <xf numFmtId="0" fontId="31" fillId="0" borderId="29" xfId="0" applyFont="1" applyFill="1" applyBorder="1" applyAlignment="1">
      <alignment horizontal="left" vertical="top" wrapText="1"/>
    </xf>
    <xf numFmtId="4" fontId="32" fillId="0" borderId="26" xfId="0" applyNumberFormat="1" applyFont="1" applyFill="1" applyBorder="1" applyAlignment="1">
      <alignment horizontal="right" vertical="top" shrinkToFit="1"/>
    </xf>
    <xf numFmtId="0" fontId="7" fillId="0" borderId="30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4" fontId="30" fillId="0" borderId="31" xfId="0" applyNumberFormat="1" applyFont="1" applyFill="1" applyBorder="1" applyAlignment="1">
      <alignment horizontal="right" vertical="top" shrinkToFit="1"/>
    </xf>
    <xf numFmtId="0" fontId="31" fillId="5" borderId="32" xfId="0" applyFont="1" applyFill="1" applyBorder="1" applyAlignment="1">
      <alignment horizontal="left" vertical="top" wrapText="1"/>
    </xf>
    <xf numFmtId="0" fontId="0" fillId="5" borderId="6" xfId="0" applyFill="1" applyBorder="1" applyAlignment="1">
      <alignment horizontal="left" wrapText="1"/>
    </xf>
    <xf numFmtId="4" fontId="34" fillId="5" borderId="14" xfId="0" applyNumberFormat="1" applyFont="1" applyFill="1" applyBorder="1" applyAlignment="1">
      <alignment horizontal="right" vertical="top" shrinkToFit="1"/>
    </xf>
    <xf numFmtId="0" fontId="6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4" fontId="18" fillId="0" borderId="3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0" fontId="27" fillId="2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2" fontId="14" fillId="3" borderId="0" xfId="0" applyNumberFormat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8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 indent="6"/>
    </xf>
    <xf numFmtId="0" fontId="22" fillId="0" borderId="2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1"/>
  <sheetViews>
    <sheetView tabSelected="1" zoomScale="136" zoomScaleNormal="136" workbookViewId="0">
      <selection activeCell="B298" sqref="B298"/>
    </sheetView>
  </sheetViews>
  <sheetFormatPr defaultRowHeight="12.75" x14ac:dyDescent="0.2"/>
  <cols>
    <col min="1" max="1" width="7.83203125" style="3" customWidth="1"/>
    <col min="2" max="2" width="31.33203125" style="3" customWidth="1"/>
    <col min="3" max="3" width="11.1640625" style="3" customWidth="1"/>
    <col min="4" max="4" width="23" style="3" customWidth="1"/>
    <col min="5" max="5" width="20.1640625" style="3" customWidth="1"/>
    <col min="6" max="6" width="15.33203125" style="18" customWidth="1"/>
    <col min="7" max="7" width="11.6640625" style="3" bestFit="1" customWidth="1"/>
    <col min="8" max="8" width="14" style="3" customWidth="1"/>
    <col min="9" max="9" width="14.5" style="3" bestFit="1" customWidth="1"/>
    <col min="10" max="10" width="22.33203125" style="3" customWidth="1"/>
    <col min="11" max="11" width="9.33203125" style="3"/>
    <col min="12" max="12" width="11.1640625" style="3" bestFit="1" customWidth="1"/>
    <col min="13" max="15" width="9.33203125" style="3"/>
    <col min="16" max="16" width="12.83203125" style="3" bestFit="1" customWidth="1"/>
    <col min="17" max="16384" width="9.33203125" style="3"/>
  </cols>
  <sheetData>
    <row r="1" spans="1:16" ht="17.100000000000001" customHeight="1" x14ac:dyDescent="0.2">
      <c r="A1" s="1"/>
      <c r="B1" s="1"/>
      <c r="C1" s="1"/>
      <c r="D1" s="1"/>
      <c r="E1" s="1"/>
      <c r="F1" s="2"/>
    </row>
    <row r="2" spans="1:16" ht="20.25" customHeight="1" x14ac:dyDescent="0.2">
      <c r="A2" s="191" t="s">
        <v>0</v>
      </c>
      <c r="B2" s="229"/>
      <c r="C2" s="229"/>
      <c r="D2" s="229"/>
      <c r="E2" s="229"/>
      <c r="F2" s="229"/>
    </row>
    <row r="3" spans="1:16" ht="9.75" customHeight="1" x14ac:dyDescent="0.2">
      <c r="A3" s="4"/>
      <c r="B3" s="5"/>
      <c r="C3" s="5"/>
      <c r="D3" s="5"/>
      <c r="E3" s="5"/>
      <c r="F3" s="6"/>
    </row>
    <row r="4" spans="1:16" ht="29.25" customHeight="1" x14ac:dyDescent="0.2">
      <c r="A4" s="194" t="s">
        <v>1</v>
      </c>
      <c r="B4" s="230"/>
      <c r="C4" s="230"/>
      <c r="D4" s="230"/>
      <c r="E4" s="230"/>
      <c r="F4" s="230"/>
      <c r="H4" s="7"/>
    </row>
    <row r="5" spans="1:16" ht="17.45" customHeight="1" x14ac:dyDescent="0.2">
      <c r="A5" s="194" t="s">
        <v>2</v>
      </c>
      <c r="B5" s="194"/>
      <c r="C5" s="194"/>
      <c r="D5" s="194"/>
      <c r="E5" s="194"/>
      <c r="F5" s="194"/>
    </row>
    <row r="6" spans="1:16" ht="21" customHeight="1" x14ac:dyDescent="0.2">
      <c r="A6" s="191" t="s">
        <v>3</v>
      </c>
      <c r="B6" s="191"/>
      <c r="C6" s="191"/>
      <c r="D6" s="191"/>
      <c r="E6" s="191"/>
      <c r="F6" s="191"/>
    </row>
    <row r="7" spans="1:16" ht="11.25" customHeight="1" x14ac:dyDescent="0.2">
      <c r="A7" s="191"/>
      <c r="B7" s="191"/>
      <c r="C7" s="191"/>
      <c r="D7" s="191"/>
      <c r="E7" s="191"/>
      <c r="F7" s="191"/>
    </row>
    <row r="8" spans="1:16" ht="19.7" customHeight="1" x14ac:dyDescent="0.2">
      <c r="A8" s="228" t="s">
        <v>4</v>
      </c>
      <c r="B8" s="228"/>
      <c r="C8" s="228"/>
      <c r="D8" s="228"/>
      <c r="E8" s="228"/>
      <c r="F8" s="228"/>
    </row>
    <row r="9" spans="1:16" ht="16.5" customHeight="1" x14ac:dyDescent="0.2">
      <c r="A9" s="8" t="s">
        <v>5</v>
      </c>
      <c r="B9" s="224" t="s">
        <v>6</v>
      </c>
      <c r="C9" s="224"/>
      <c r="D9" s="224"/>
      <c r="E9" s="224"/>
      <c r="F9" s="224"/>
    </row>
    <row r="10" spans="1:16" ht="9.75" customHeight="1" x14ac:dyDescent="0.2">
      <c r="A10" s="9"/>
      <c r="B10" s="9"/>
      <c r="C10" s="9"/>
      <c r="D10" s="9"/>
      <c r="E10" s="10" t="s">
        <v>7</v>
      </c>
      <c r="F10" s="11">
        <f>SUM(F12,F30,F32,F36,F34,F38,F40,F42,F44,F46)</f>
        <v>761810.18</v>
      </c>
    </row>
    <row r="11" spans="1:16" ht="14.25" customHeight="1" x14ac:dyDescent="0.2">
      <c r="A11" s="12" t="s">
        <v>8</v>
      </c>
      <c r="B11" s="12" t="s">
        <v>9</v>
      </c>
      <c r="C11" s="13" t="s">
        <v>10</v>
      </c>
      <c r="D11" s="14" t="s">
        <v>11</v>
      </c>
      <c r="E11" s="221" t="s">
        <v>12</v>
      </c>
      <c r="F11" s="221"/>
    </row>
    <row r="12" spans="1:16" ht="12.75" customHeight="1" x14ac:dyDescent="0.2">
      <c r="A12" s="15" t="s">
        <v>13</v>
      </c>
      <c r="B12" s="15" t="s">
        <v>14</v>
      </c>
      <c r="C12" s="16"/>
      <c r="D12" s="16"/>
      <c r="E12" s="16"/>
      <c r="F12" s="17">
        <f>SUM(D18,D20,D22,D24,D26)</f>
        <v>761810.18</v>
      </c>
      <c r="P12" s="18"/>
    </row>
    <row r="13" spans="1:16" ht="15" customHeight="1" x14ac:dyDescent="0.2">
      <c r="A13" s="19" t="s">
        <v>15</v>
      </c>
      <c r="B13" s="225" t="s">
        <v>16</v>
      </c>
      <c r="C13" s="226"/>
      <c r="D13" s="226"/>
      <c r="E13" s="20"/>
      <c r="F13" s="21"/>
      <c r="H13" s="18"/>
      <c r="P13" s="18"/>
    </row>
    <row r="14" spans="1:16" ht="18.75" customHeight="1" x14ac:dyDescent="0.2">
      <c r="A14" s="22"/>
      <c r="B14" s="23" t="s">
        <v>17</v>
      </c>
      <c r="C14" s="24" t="s">
        <v>18</v>
      </c>
      <c r="D14" s="25">
        <v>45000</v>
      </c>
      <c r="E14" s="26" t="s">
        <v>19</v>
      </c>
      <c r="F14" s="25">
        <v>42404.78</v>
      </c>
      <c r="P14" s="18"/>
    </row>
    <row r="15" spans="1:16" ht="18.75" customHeight="1" x14ac:dyDescent="0.2">
      <c r="A15" s="22"/>
      <c r="B15" s="23"/>
      <c r="C15" s="24"/>
      <c r="D15" s="25"/>
      <c r="E15" s="27" t="s">
        <v>20</v>
      </c>
      <c r="F15" s="25">
        <v>2595.2199999999998</v>
      </c>
      <c r="P15" s="18"/>
    </row>
    <row r="16" spans="1:16" ht="23.25" customHeight="1" x14ac:dyDescent="0.2">
      <c r="A16" s="22"/>
      <c r="B16" s="23" t="s">
        <v>21</v>
      </c>
      <c r="C16" s="24" t="s">
        <v>22</v>
      </c>
      <c r="D16" s="25">
        <v>57615</v>
      </c>
      <c r="E16" s="24" t="s">
        <v>23</v>
      </c>
      <c r="F16" s="25">
        <v>57615</v>
      </c>
      <c r="H16" s="28"/>
      <c r="I16" s="29"/>
      <c r="P16" s="18"/>
    </row>
    <row r="17" spans="1:13" ht="23.25" customHeight="1" x14ac:dyDescent="0.2">
      <c r="A17" s="22"/>
      <c r="B17" s="30" t="s">
        <v>24</v>
      </c>
      <c r="C17" s="24" t="s">
        <v>25</v>
      </c>
      <c r="D17" s="25">
        <v>3000</v>
      </c>
      <c r="E17" s="24" t="s">
        <v>23</v>
      </c>
      <c r="F17" s="25">
        <f>+D17</f>
        <v>3000</v>
      </c>
      <c r="H17" s="28"/>
      <c r="I17" s="29"/>
      <c r="J17" s="7"/>
      <c r="L17" s="18"/>
      <c r="M17" s="7"/>
    </row>
    <row r="18" spans="1:13" ht="23.25" customHeight="1" x14ac:dyDescent="0.2">
      <c r="A18" s="1"/>
      <c r="B18" s="31"/>
      <c r="C18" s="32" t="s">
        <v>26</v>
      </c>
      <c r="D18" s="33">
        <f>SUM(D13:D17)</f>
        <v>105615</v>
      </c>
      <c r="E18" s="34"/>
      <c r="F18" s="35"/>
      <c r="H18" s="28"/>
      <c r="I18" s="36"/>
      <c r="J18" s="37"/>
      <c r="K18" s="37"/>
    </row>
    <row r="19" spans="1:13" ht="15" customHeight="1" x14ac:dyDescent="0.2">
      <c r="A19" s="19" t="s">
        <v>27</v>
      </c>
      <c r="B19" s="227" t="s">
        <v>28</v>
      </c>
      <c r="C19" s="227"/>
      <c r="D19" s="227"/>
      <c r="E19" s="20"/>
      <c r="F19" s="21"/>
      <c r="H19" s="28"/>
      <c r="I19" s="29"/>
      <c r="J19" s="7"/>
    </row>
    <row r="20" spans="1:13" ht="20.25" customHeight="1" x14ac:dyDescent="0.2">
      <c r="A20" s="22"/>
      <c r="B20" s="23" t="s">
        <v>29</v>
      </c>
      <c r="C20" s="24" t="s">
        <v>18</v>
      </c>
      <c r="D20" s="25">
        <v>115814.27</v>
      </c>
      <c r="E20" s="27" t="s">
        <v>20</v>
      </c>
      <c r="F20" s="25">
        <f>+D20</f>
        <v>115814.27</v>
      </c>
      <c r="H20" s="28"/>
      <c r="I20" s="29"/>
      <c r="J20" s="7"/>
    </row>
    <row r="21" spans="1:13" ht="20.25" customHeight="1" x14ac:dyDescent="0.2">
      <c r="A21" s="19" t="s">
        <v>30</v>
      </c>
      <c r="B21" s="227" t="s">
        <v>31</v>
      </c>
      <c r="C21" s="227"/>
      <c r="D21" s="227"/>
      <c r="E21" s="20"/>
      <c r="F21" s="21"/>
      <c r="H21" s="28"/>
      <c r="I21" s="29"/>
      <c r="J21" s="7"/>
    </row>
    <row r="22" spans="1:13" ht="20.25" customHeight="1" x14ac:dyDescent="0.2">
      <c r="A22" s="22"/>
      <c r="B22" s="23" t="s">
        <v>17</v>
      </c>
      <c r="C22" s="24" t="s">
        <v>18</v>
      </c>
      <c r="D22" s="25">
        <v>448679.06</v>
      </c>
      <c r="E22" s="26" t="s">
        <v>19</v>
      </c>
      <c r="F22" s="25">
        <v>448679.06</v>
      </c>
      <c r="H22" s="28"/>
      <c r="I22" s="29"/>
      <c r="J22" s="7"/>
    </row>
    <row r="23" spans="1:13" ht="18.75" customHeight="1" x14ac:dyDescent="0.2">
      <c r="A23" s="19" t="s">
        <v>32</v>
      </c>
      <c r="B23" s="227" t="s">
        <v>33</v>
      </c>
      <c r="C23" s="227"/>
      <c r="D23" s="227"/>
      <c r="E23" s="38"/>
      <c r="F23" s="35"/>
      <c r="H23" s="28"/>
      <c r="I23" s="29"/>
      <c r="J23" s="7"/>
    </row>
    <row r="24" spans="1:13" ht="18.75" customHeight="1" x14ac:dyDescent="0.2">
      <c r="A24" s="22"/>
      <c r="B24" s="23" t="s">
        <v>17</v>
      </c>
      <c r="C24" s="24" t="s">
        <v>18</v>
      </c>
      <c r="D24" s="25">
        <v>85000</v>
      </c>
      <c r="E24" s="27" t="s">
        <v>20</v>
      </c>
      <c r="F24" s="25">
        <f>+D24</f>
        <v>85000</v>
      </c>
      <c r="H24" s="28"/>
      <c r="I24" s="29"/>
      <c r="J24" s="7"/>
    </row>
    <row r="25" spans="1:13" ht="23.25" customHeight="1" x14ac:dyDescent="0.2">
      <c r="A25" s="19" t="s">
        <v>34</v>
      </c>
      <c r="B25" s="227" t="s">
        <v>35</v>
      </c>
      <c r="C25" s="227"/>
      <c r="D25" s="227"/>
      <c r="E25" s="38"/>
      <c r="F25" s="35"/>
      <c r="H25" s="28"/>
      <c r="I25" s="29"/>
      <c r="J25" s="7"/>
    </row>
    <row r="26" spans="1:13" ht="23.25" customHeight="1" x14ac:dyDescent="0.2">
      <c r="A26" s="22"/>
      <c r="B26" s="23" t="s">
        <v>17</v>
      </c>
      <c r="C26" s="24" t="s">
        <v>18</v>
      </c>
      <c r="D26" s="25">
        <v>6701.85</v>
      </c>
      <c r="E26" s="27" t="s">
        <v>36</v>
      </c>
      <c r="F26" s="25">
        <v>6701.85</v>
      </c>
      <c r="H26" s="39"/>
      <c r="I26" s="29"/>
      <c r="J26" s="7"/>
    </row>
    <row r="27" spans="1:13" ht="23.25" customHeight="1" x14ac:dyDescent="0.2">
      <c r="A27" s="22"/>
      <c r="B27" s="23"/>
      <c r="C27" s="40"/>
      <c r="D27" s="35"/>
      <c r="E27" s="38"/>
      <c r="F27" s="35"/>
      <c r="H27" s="39"/>
      <c r="I27" s="29"/>
      <c r="J27" s="7"/>
    </row>
    <row r="28" spans="1:13" ht="9" customHeight="1" x14ac:dyDescent="0.2">
      <c r="A28" s="22"/>
      <c r="B28" s="41"/>
      <c r="C28" s="40"/>
      <c r="D28" s="35"/>
      <c r="E28" s="38"/>
      <c r="F28" s="35"/>
      <c r="H28" s="39"/>
      <c r="I28" s="29"/>
      <c r="J28" s="39"/>
    </row>
    <row r="29" spans="1:13" ht="8.85" customHeight="1" x14ac:dyDescent="0.2">
      <c r="A29" s="1"/>
      <c r="B29" s="41"/>
      <c r="C29" s="42"/>
      <c r="D29" s="35"/>
      <c r="E29" s="42"/>
      <c r="F29" s="43"/>
      <c r="H29" s="39"/>
      <c r="I29" s="29"/>
      <c r="J29" s="39"/>
    </row>
    <row r="30" spans="1:13" ht="9" customHeight="1" x14ac:dyDescent="0.2">
      <c r="A30" s="44" t="s">
        <v>37</v>
      </c>
      <c r="B30" s="200" t="s">
        <v>38</v>
      </c>
      <c r="C30" s="200"/>
      <c r="D30" s="200"/>
      <c r="E30" s="45"/>
      <c r="F30" s="46">
        <v>0</v>
      </c>
      <c r="H30" s="39"/>
      <c r="I30" s="29"/>
      <c r="J30" s="39"/>
    </row>
    <row r="31" spans="1:13" ht="8.85" customHeight="1" x14ac:dyDescent="0.2">
      <c r="A31" s="22"/>
      <c r="B31" s="219"/>
      <c r="C31" s="219"/>
      <c r="D31" s="219"/>
      <c r="E31" s="47"/>
      <c r="F31" s="48"/>
      <c r="H31" s="39"/>
      <c r="I31" s="29"/>
      <c r="J31" s="39"/>
    </row>
    <row r="32" spans="1:13" ht="9" customHeight="1" x14ac:dyDescent="0.2">
      <c r="A32" s="44" t="s">
        <v>39</v>
      </c>
      <c r="B32" s="44" t="s">
        <v>40</v>
      </c>
      <c r="C32" s="45"/>
      <c r="D32" s="45"/>
      <c r="E32" s="45"/>
      <c r="F32" s="46">
        <v>0</v>
      </c>
      <c r="H32" s="39"/>
      <c r="I32" s="29"/>
      <c r="J32" s="39"/>
    </row>
    <row r="33" spans="1:10" ht="8.85" customHeight="1" x14ac:dyDescent="0.2">
      <c r="A33" s="22"/>
      <c r="B33" s="47"/>
      <c r="C33" s="47"/>
      <c r="D33" s="47"/>
      <c r="E33" s="47"/>
      <c r="F33" s="48"/>
      <c r="H33" s="39"/>
      <c r="I33" s="29"/>
      <c r="J33" s="39"/>
    </row>
    <row r="34" spans="1:10" ht="9" customHeight="1" x14ac:dyDescent="0.2">
      <c r="A34" s="44" t="s">
        <v>41</v>
      </c>
      <c r="B34" s="44" t="s">
        <v>42</v>
      </c>
      <c r="C34" s="45"/>
      <c r="D34" s="45"/>
      <c r="E34" s="45"/>
      <c r="F34" s="46">
        <v>0</v>
      </c>
      <c r="I34" s="29"/>
    </row>
    <row r="35" spans="1:10" ht="12" customHeight="1" x14ac:dyDescent="0.2">
      <c r="A35" s="22"/>
      <c r="B35" s="47"/>
      <c r="C35" s="47"/>
      <c r="D35" s="47"/>
      <c r="E35" s="47"/>
      <c r="F35" s="48"/>
      <c r="I35" s="18"/>
    </row>
    <row r="36" spans="1:10" ht="11.25" customHeight="1" x14ac:dyDescent="0.2">
      <c r="A36" s="44" t="s">
        <v>43</v>
      </c>
      <c r="B36" s="44" t="s">
        <v>44</v>
      </c>
      <c r="C36" s="45"/>
      <c r="D36" s="45"/>
      <c r="E36" s="45"/>
      <c r="F36" s="46">
        <v>0</v>
      </c>
      <c r="I36" s="18"/>
    </row>
    <row r="37" spans="1:10" x14ac:dyDescent="0.2">
      <c r="A37" s="22"/>
      <c r="B37" s="47"/>
      <c r="C37" s="47"/>
      <c r="D37" s="47"/>
      <c r="E37" s="47"/>
      <c r="F37" s="48"/>
      <c r="I37" s="18"/>
      <c r="J37" s="7"/>
    </row>
    <row r="38" spans="1:10" ht="12" customHeight="1" x14ac:dyDescent="0.2">
      <c r="A38" s="44" t="s">
        <v>45</v>
      </c>
      <c r="B38" s="44" t="s">
        <v>46</v>
      </c>
      <c r="C38" s="45"/>
      <c r="D38" s="45"/>
      <c r="E38" s="45"/>
      <c r="F38" s="46">
        <v>0</v>
      </c>
      <c r="H38" s="187"/>
      <c r="I38" s="188"/>
    </row>
    <row r="39" spans="1:10" x14ac:dyDescent="0.2">
      <c r="A39" s="22"/>
      <c r="B39" s="47"/>
      <c r="C39" s="47"/>
      <c r="D39" s="47"/>
      <c r="E39" s="47"/>
      <c r="F39" s="48"/>
      <c r="I39" s="18"/>
    </row>
    <row r="40" spans="1:10" ht="12" customHeight="1" x14ac:dyDescent="0.2">
      <c r="A40" s="44" t="s">
        <v>47</v>
      </c>
      <c r="B40" s="44" t="s">
        <v>48</v>
      </c>
      <c r="C40" s="45"/>
      <c r="D40" s="45"/>
      <c r="E40" s="45"/>
      <c r="F40" s="46">
        <v>0</v>
      </c>
      <c r="I40" s="18"/>
    </row>
    <row r="41" spans="1:10" ht="12" customHeight="1" x14ac:dyDescent="0.2">
      <c r="A41" s="22"/>
      <c r="B41" s="41"/>
      <c r="C41" s="40"/>
      <c r="D41" s="35"/>
      <c r="E41" s="40"/>
      <c r="F41" s="35"/>
    </row>
    <row r="42" spans="1:10" ht="18.75" customHeight="1" x14ac:dyDescent="0.2">
      <c r="A42" s="44" t="s">
        <v>49</v>
      </c>
      <c r="B42" s="44" t="s">
        <v>50</v>
      </c>
      <c r="C42" s="45"/>
      <c r="D42" s="45"/>
      <c r="E42" s="45"/>
      <c r="F42" s="46">
        <v>0</v>
      </c>
    </row>
    <row r="43" spans="1:10" ht="11.25" customHeight="1" x14ac:dyDescent="0.2">
      <c r="A43" s="1"/>
      <c r="B43" s="42"/>
      <c r="C43" s="42"/>
      <c r="D43" s="35"/>
      <c r="E43" s="42"/>
      <c r="F43" s="43"/>
      <c r="I43" s="18"/>
    </row>
    <row r="44" spans="1:10" ht="14.25" customHeight="1" x14ac:dyDescent="0.2">
      <c r="A44" s="49" t="s">
        <v>51</v>
      </c>
      <c r="B44" s="200" t="s">
        <v>52</v>
      </c>
      <c r="C44" s="215"/>
      <c r="D44" s="215"/>
      <c r="E44" s="45"/>
      <c r="F44" s="46">
        <v>0</v>
      </c>
      <c r="H44" s="18"/>
    </row>
    <row r="45" spans="1:10" ht="12.75" customHeight="1" x14ac:dyDescent="0.2">
      <c r="A45" s="34"/>
      <c r="B45" s="34"/>
      <c r="C45" s="47"/>
      <c r="D45" s="47"/>
      <c r="E45" s="47"/>
      <c r="F45" s="35"/>
    </row>
    <row r="46" spans="1:10" ht="9.75" customHeight="1" x14ac:dyDescent="0.2">
      <c r="A46" s="49" t="s">
        <v>53</v>
      </c>
      <c r="B46" s="200" t="s">
        <v>54</v>
      </c>
      <c r="C46" s="215"/>
      <c r="D46" s="215"/>
      <c r="E46" s="45"/>
      <c r="F46" s="46">
        <v>0</v>
      </c>
    </row>
    <row r="47" spans="1:10" ht="24" customHeight="1" x14ac:dyDescent="0.2">
      <c r="A47" s="50"/>
      <c r="B47" s="34"/>
      <c r="C47" s="51"/>
      <c r="D47" s="51"/>
      <c r="E47" s="47"/>
      <c r="F47" s="35"/>
      <c r="H47" s="187"/>
      <c r="I47" s="188"/>
    </row>
    <row r="48" spans="1:10" ht="19.5" customHeight="1" x14ac:dyDescent="0.2">
      <c r="A48" s="8" t="s">
        <v>55</v>
      </c>
      <c r="B48" s="223" t="s">
        <v>56</v>
      </c>
      <c r="C48" s="223"/>
      <c r="D48" s="223"/>
      <c r="E48" s="223"/>
      <c r="F48" s="223"/>
      <c r="I48" s="18"/>
    </row>
    <row r="49" spans="1:11" ht="11.25" customHeight="1" x14ac:dyDescent="0.2">
      <c r="A49" s="9"/>
      <c r="B49" s="52"/>
      <c r="C49" s="52"/>
      <c r="D49" s="52"/>
      <c r="E49" s="10" t="s">
        <v>7</v>
      </c>
      <c r="F49" s="53">
        <f>SUM(F51,F92,F105,F109,F112,F124,F148,F150,F152)</f>
        <v>5588317.6600000001</v>
      </c>
    </row>
    <row r="50" spans="1:11" ht="24.75" customHeight="1" x14ac:dyDescent="0.2">
      <c r="A50" s="12" t="s">
        <v>8</v>
      </c>
      <c r="B50" s="54" t="s">
        <v>9</v>
      </c>
      <c r="C50" s="13" t="s">
        <v>10</v>
      </c>
      <c r="D50" s="55" t="s">
        <v>11</v>
      </c>
      <c r="E50" s="221" t="s">
        <v>12</v>
      </c>
      <c r="F50" s="221"/>
      <c r="I50" s="18"/>
    </row>
    <row r="51" spans="1:11" ht="19.5" customHeight="1" x14ac:dyDescent="0.2">
      <c r="A51" s="56" t="s">
        <v>57</v>
      </c>
      <c r="B51" s="15" t="s">
        <v>14</v>
      </c>
      <c r="C51" s="57"/>
      <c r="D51" s="57"/>
      <c r="E51" s="57"/>
      <c r="F51" s="58">
        <f>SUM(D53,D56,D59,D64,D66,D73,D76,D83,D85,D88)</f>
        <v>1396786.33</v>
      </c>
    </row>
    <row r="52" spans="1:11" ht="14.25" customHeight="1" x14ac:dyDescent="0.2">
      <c r="A52" s="19" t="s">
        <v>15</v>
      </c>
      <c r="B52" s="216" t="s">
        <v>58</v>
      </c>
      <c r="C52" s="216"/>
      <c r="D52" s="216"/>
      <c r="E52" s="59"/>
      <c r="F52" s="60"/>
      <c r="I52" s="7"/>
    </row>
    <row r="53" spans="1:11" ht="18.75" customHeight="1" x14ac:dyDescent="0.2">
      <c r="A53" s="22"/>
      <c r="B53" s="30" t="s">
        <v>59</v>
      </c>
      <c r="C53" s="24" t="s">
        <v>60</v>
      </c>
      <c r="D53" s="61">
        <v>25000</v>
      </c>
      <c r="E53" s="27" t="s">
        <v>20</v>
      </c>
      <c r="F53" s="62">
        <v>25000</v>
      </c>
      <c r="I53" s="7"/>
      <c r="K53" s="7"/>
    </row>
    <row r="54" spans="1:11" ht="25.5" customHeight="1" x14ac:dyDescent="0.2">
      <c r="A54" s="1"/>
      <c r="B54" s="23"/>
      <c r="C54" s="42"/>
      <c r="D54" s="63"/>
      <c r="E54" s="64"/>
      <c r="F54" s="65"/>
    </row>
    <row r="55" spans="1:11" ht="12.75" customHeight="1" x14ac:dyDescent="0.2">
      <c r="A55" s="19" t="s">
        <v>27</v>
      </c>
      <c r="B55" s="209" t="s">
        <v>61</v>
      </c>
      <c r="C55" s="216"/>
      <c r="D55" s="209"/>
      <c r="E55" s="59"/>
      <c r="F55" s="60"/>
    </row>
    <row r="56" spans="1:11" ht="21" customHeight="1" x14ac:dyDescent="0.2">
      <c r="A56" s="22"/>
      <c r="B56" s="30" t="s">
        <v>17</v>
      </c>
      <c r="C56" s="24" t="s">
        <v>18</v>
      </c>
      <c r="D56" s="61">
        <v>21893.93</v>
      </c>
      <c r="E56" s="27" t="s">
        <v>20</v>
      </c>
      <c r="F56" s="61">
        <v>21893.93</v>
      </c>
    </row>
    <row r="57" spans="1:11" ht="19.5" customHeight="1" x14ac:dyDescent="0.2">
      <c r="A57" s="66"/>
      <c r="B57" s="31"/>
      <c r="C57" s="67"/>
      <c r="D57" s="68"/>
      <c r="E57" s="69"/>
      <c r="F57" s="70"/>
    </row>
    <row r="58" spans="1:11" ht="18" customHeight="1" x14ac:dyDescent="0.2">
      <c r="A58" s="71" t="s">
        <v>30</v>
      </c>
      <c r="B58" s="222" t="s">
        <v>62</v>
      </c>
      <c r="C58" s="220"/>
      <c r="D58" s="222"/>
      <c r="E58" s="72"/>
      <c r="F58" s="73"/>
    </row>
    <row r="59" spans="1:11" ht="22.5" customHeight="1" x14ac:dyDescent="0.2">
      <c r="A59" s="22"/>
      <c r="B59" s="30" t="s">
        <v>59</v>
      </c>
      <c r="C59" s="24" t="s">
        <v>60</v>
      </c>
      <c r="D59" s="61">
        <v>36750</v>
      </c>
      <c r="E59" s="27" t="s">
        <v>20</v>
      </c>
      <c r="F59" s="62">
        <v>36750</v>
      </c>
    </row>
    <row r="60" spans="1:11" ht="20.25" customHeight="1" x14ac:dyDescent="0.2">
      <c r="A60" s="1"/>
      <c r="B60" s="23"/>
      <c r="C60" s="42"/>
      <c r="D60" s="63"/>
      <c r="E60" s="64"/>
      <c r="F60" s="65"/>
    </row>
    <row r="61" spans="1:11" ht="15.75" customHeight="1" x14ac:dyDescent="0.2">
      <c r="A61" s="19" t="s">
        <v>32</v>
      </c>
      <c r="B61" s="216" t="s">
        <v>63</v>
      </c>
      <c r="C61" s="216"/>
      <c r="D61" s="216"/>
      <c r="E61" s="59"/>
      <c r="F61" s="60"/>
    </row>
    <row r="62" spans="1:11" ht="21.75" customHeight="1" x14ac:dyDescent="0.2">
      <c r="A62" s="22"/>
      <c r="B62" s="30" t="s">
        <v>17</v>
      </c>
      <c r="C62" s="24" t="s">
        <v>18</v>
      </c>
      <c r="D62" s="62">
        <v>35000</v>
      </c>
      <c r="E62" s="27" t="s">
        <v>20</v>
      </c>
      <c r="F62" s="61">
        <v>35000</v>
      </c>
      <c r="J62" s="18"/>
    </row>
    <row r="63" spans="1:11" ht="20.25" customHeight="1" x14ac:dyDescent="0.2">
      <c r="A63" s="22"/>
      <c r="B63" s="30" t="s">
        <v>59</v>
      </c>
      <c r="C63" s="74" t="s">
        <v>60</v>
      </c>
      <c r="D63" s="75">
        <v>25000</v>
      </c>
      <c r="E63" s="27" t="s">
        <v>20</v>
      </c>
      <c r="F63" s="62">
        <v>25000</v>
      </c>
      <c r="I63" s="7"/>
    </row>
    <row r="64" spans="1:11" ht="20.25" customHeight="1" x14ac:dyDescent="0.2">
      <c r="A64" s="22"/>
      <c r="B64" s="41"/>
      <c r="C64" s="76" t="s">
        <v>26</v>
      </c>
      <c r="D64" s="77">
        <f>SUM(D62:D63)</f>
        <v>60000</v>
      </c>
      <c r="E64" s="34"/>
      <c r="F64" s="35"/>
    </row>
    <row r="65" spans="1:9" ht="20.25" customHeight="1" x14ac:dyDescent="0.2">
      <c r="A65" s="19" t="s">
        <v>34</v>
      </c>
      <c r="B65" s="216" t="s">
        <v>64</v>
      </c>
      <c r="C65" s="220"/>
      <c r="D65" s="220"/>
      <c r="E65" s="59"/>
      <c r="F65" s="60"/>
      <c r="I65" s="7"/>
    </row>
    <row r="66" spans="1:9" ht="18.75" customHeight="1" x14ac:dyDescent="0.2">
      <c r="A66" s="22"/>
      <c r="B66" s="78" t="s">
        <v>21</v>
      </c>
      <c r="C66" s="79" t="s">
        <v>60</v>
      </c>
      <c r="D66" s="61">
        <v>23000</v>
      </c>
      <c r="E66" s="27" t="s">
        <v>20</v>
      </c>
      <c r="F66" s="62">
        <v>23000</v>
      </c>
    </row>
    <row r="67" spans="1:9" ht="18.75" customHeight="1" x14ac:dyDescent="0.2">
      <c r="A67" s="80"/>
      <c r="B67" s="81"/>
      <c r="C67" s="82"/>
      <c r="D67" s="70"/>
      <c r="E67" s="83"/>
      <c r="F67" s="68"/>
    </row>
    <row r="68" spans="1:9" ht="14.25" customHeight="1" x14ac:dyDescent="0.2">
      <c r="A68" s="71" t="s">
        <v>65</v>
      </c>
      <c r="B68" s="220" t="s">
        <v>66</v>
      </c>
      <c r="C68" s="220"/>
      <c r="D68" s="72"/>
      <c r="E68" s="72"/>
      <c r="F68" s="73"/>
    </row>
    <row r="69" spans="1:9" ht="24.75" customHeight="1" x14ac:dyDescent="0.2">
      <c r="A69" s="71"/>
      <c r="B69" s="30" t="s">
        <v>17</v>
      </c>
      <c r="C69" s="79" t="s">
        <v>18</v>
      </c>
      <c r="D69" s="61">
        <v>20000</v>
      </c>
      <c r="E69" s="27" t="s">
        <v>20</v>
      </c>
      <c r="F69" s="61">
        <v>20000</v>
      </c>
    </row>
    <row r="70" spans="1:9" ht="20.25" customHeight="1" x14ac:dyDescent="0.2">
      <c r="A70" s="22"/>
      <c r="B70" s="30" t="s">
        <v>59</v>
      </c>
      <c r="C70" s="79" t="s">
        <v>60</v>
      </c>
      <c r="D70" s="61">
        <v>10000</v>
      </c>
      <c r="E70" s="27" t="s">
        <v>20</v>
      </c>
      <c r="F70" s="61">
        <v>10000</v>
      </c>
      <c r="I70" s="7"/>
    </row>
    <row r="71" spans="1:9" ht="21.75" customHeight="1" x14ac:dyDescent="0.2">
      <c r="A71" s="22"/>
      <c r="B71" s="30" t="s">
        <v>24</v>
      </c>
      <c r="C71" s="79" t="s">
        <v>67</v>
      </c>
      <c r="D71" s="61">
        <v>10000</v>
      </c>
      <c r="E71" s="27" t="s">
        <v>19</v>
      </c>
      <c r="F71" s="61">
        <v>8360.5400000000009</v>
      </c>
    </row>
    <row r="72" spans="1:9" ht="21.75" customHeight="1" x14ac:dyDescent="0.2">
      <c r="A72" s="22"/>
      <c r="B72" s="30"/>
      <c r="C72" s="79"/>
      <c r="D72" s="61"/>
      <c r="E72" s="27" t="s">
        <v>68</v>
      </c>
      <c r="F72" s="61">
        <v>1639.46</v>
      </c>
    </row>
    <row r="73" spans="1:9" ht="21.75" customHeight="1" x14ac:dyDescent="0.2">
      <c r="A73" s="22"/>
      <c r="B73" s="31"/>
      <c r="C73" s="82" t="s">
        <v>26</v>
      </c>
      <c r="D73" s="70">
        <f>SUM(D69:D71)</f>
        <v>40000</v>
      </c>
      <c r="E73" s="83"/>
      <c r="F73" s="68"/>
    </row>
    <row r="74" spans="1:9" ht="19.5" customHeight="1" x14ac:dyDescent="0.2">
      <c r="A74" s="22"/>
      <c r="B74" s="41"/>
      <c r="C74" s="84"/>
      <c r="D74" s="43"/>
      <c r="E74" s="34"/>
      <c r="F74" s="35"/>
    </row>
    <row r="75" spans="1:9" ht="20.25" customHeight="1" x14ac:dyDescent="0.2">
      <c r="A75" s="19" t="s">
        <v>69</v>
      </c>
      <c r="B75" s="216" t="s">
        <v>70</v>
      </c>
      <c r="C75" s="216"/>
      <c r="D75" s="216"/>
      <c r="E75" s="59"/>
      <c r="F75" s="60"/>
      <c r="H75" s="18"/>
    </row>
    <row r="76" spans="1:9" ht="18" customHeight="1" x14ac:dyDescent="0.2">
      <c r="A76" s="22"/>
      <c r="B76" s="30" t="s">
        <v>17</v>
      </c>
      <c r="C76" s="79" t="s">
        <v>18</v>
      </c>
      <c r="D76" s="61">
        <v>263378.40000000002</v>
      </c>
      <c r="E76" s="27" t="s">
        <v>20</v>
      </c>
      <c r="F76" s="61">
        <v>263378.40000000002</v>
      </c>
    </row>
    <row r="77" spans="1:9" ht="21" customHeight="1" x14ac:dyDescent="0.2">
      <c r="A77" s="22"/>
      <c r="B77" s="41"/>
      <c r="C77" s="84"/>
      <c r="D77" s="43"/>
      <c r="E77" s="34"/>
      <c r="F77" s="35"/>
    </row>
    <row r="78" spans="1:9" ht="18.75" customHeight="1" x14ac:dyDescent="0.2">
      <c r="A78" s="19" t="s">
        <v>71</v>
      </c>
      <c r="B78" s="216" t="s">
        <v>72</v>
      </c>
      <c r="C78" s="216"/>
      <c r="D78" s="216"/>
      <c r="E78" s="59"/>
      <c r="F78" s="60"/>
    </row>
    <row r="79" spans="1:9" ht="19.5" customHeight="1" x14ac:dyDescent="0.2">
      <c r="A79" s="50"/>
      <c r="B79" s="30" t="s">
        <v>17</v>
      </c>
      <c r="C79" s="79" t="s">
        <v>18</v>
      </c>
      <c r="D79" s="61">
        <v>32000</v>
      </c>
      <c r="E79" s="27" t="s">
        <v>20</v>
      </c>
      <c r="F79" s="85">
        <v>32000</v>
      </c>
      <c r="I79" s="7"/>
    </row>
    <row r="80" spans="1:9" ht="18.75" customHeight="1" x14ac:dyDescent="0.2">
      <c r="A80" s="50"/>
      <c r="B80" s="30" t="s">
        <v>73</v>
      </c>
      <c r="C80" s="79" t="s">
        <v>22</v>
      </c>
      <c r="D80" s="61">
        <v>30125</v>
      </c>
      <c r="E80" s="27" t="s">
        <v>23</v>
      </c>
      <c r="F80" s="85">
        <v>30125</v>
      </c>
    </row>
    <row r="81" spans="1:10" ht="21" customHeight="1" x14ac:dyDescent="0.2">
      <c r="A81" s="22"/>
      <c r="B81" s="30" t="s">
        <v>24</v>
      </c>
      <c r="C81" s="86" t="s">
        <v>25</v>
      </c>
      <c r="D81" s="87">
        <v>616942.75</v>
      </c>
      <c r="E81" s="79" t="s">
        <v>23</v>
      </c>
      <c r="F81" s="85">
        <v>616942.75</v>
      </c>
    </row>
    <row r="82" spans="1:10" ht="18.75" customHeight="1" x14ac:dyDescent="0.2">
      <c r="A82" s="22"/>
      <c r="B82" s="31" t="s">
        <v>74</v>
      </c>
      <c r="C82" s="24" t="s">
        <v>25</v>
      </c>
      <c r="D82" s="25">
        <v>31125</v>
      </c>
      <c r="E82" s="79" t="s">
        <v>23</v>
      </c>
      <c r="F82" s="25">
        <v>31125</v>
      </c>
      <c r="I82" s="7"/>
    </row>
    <row r="83" spans="1:10" ht="21" customHeight="1" x14ac:dyDescent="0.2">
      <c r="A83" s="80"/>
      <c r="B83" s="81"/>
      <c r="C83" s="32" t="s">
        <v>26</v>
      </c>
      <c r="D83" s="33">
        <f>SUM(D79:D82)</f>
        <v>710192.75</v>
      </c>
      <c r="E83" s="88"/>
      <c r="F83" s="89"/>
    </row>
    <row r="84" spans="1:10" ht="21" customHeight="1" x14ac:dyDescent="0.2">
      <c r="A84" s="19" t="s">
        <v>75</v>
      </c>
      <c r="B84" s="209" t="s">
        <v>76</v>
      </c>
      <c r="C84" s="216"/>
      <c r="D84" s="209"/>
      <c r="E84" s="59"/>
      <c r="F84" s="60"/>
    </row>
    <row r="85" spans="1:10" ht="21" customHeight="1" x14ac:dyDescent="0.2">
      <c r="A85" s="22"/>
      <c r="B85" s="30" t="s">
        <v>24</v>
      </c>
      <c r="C85" s="24" t="s">
        <v>67</v>
      </c>
      <c r="D85" s="61">
        <v>200000</v>
      </c>
      <c r="E85" s="27" t="s">
        <v>19</v>
      </c>
      <c r="F85" s="61">
        <f>SUM(D85)</f>
        <v>200000</v>
      </c>
    </row>
    <row r="86" spans="1:10" ht="11.25" customHeight="1" x14ac:dyDescent="0.2">
      <c r="A86" s="66"/>
      <c r="B86" s="31"/>
      <c r="C86" s="67"/>
      <c r="D86" s="68"/>
      <c r="E86" s="69"/>
      <c r="F86" s="70"/>
    </row>
    <row r="87" spans="1:10" ht="21" customHeight="1" x14ac:dyDescent="0.2">
      <c r="A87" s="71" t="s">
        <v>77</v>
      </c>
      <c r="B87" s="211" t="s">
        <v>78</v>
      </c>
      <c r="C87" s="211"/>
      <c r="D87" s="211"/>
      <c r="E87" s="211"/>
      <c r="F87" s="73"/>
    </row>
    <row r="88" spans="1:10" ht="21" customHeight="1" x14ac:dyDescent="0.2">
      <c r="A88" s="22"/>
      <c r="B88" s="90" t="s">
        <v>24</v>
      </c>
      <c r="C88" s="24" t="s">
        <v>67</v>
      </c>
      <c r="D88" s="61">
        <v>16571.25</v>
      </c>
      <c r="E88" s="27" t="s">
        <v>19</v>
      </c>
      <c r="F88" s="62">
        <f>SUM(D88)</f>
        <v>16571.25</v>
      </c>
    </row>
    <row r="89" spans="1:10" ht="21" customHeight="1" x14ac:dyDescent="0.2">
      <c r="A89" s="22"/>
      <c r="B89" s="41"/>
      <c r="C89" s="84"/>
      <c r="D89" s="43"/>
      <c r="E89" s="34"/>
      <c r="F89" s="35"/>
    </row>
    <row r="90" spans="1:10" ht="21" customHeight="1" x14ac:dyDescent="0.2">
      <c r="A90" s="19"/>
      <c r="B90" s="216"/>
      <c r="C90" s="216"/>
      <c r="D90" s="216"/>
      <c r="E90" s="91"/>
      <c r="F90" s="92"/>
    </row>
    <row r="91" spans="1:10" ht="18.75" customHeight="1" x14ac:dyDescent="0.2">
      <c r="A91" s="22"/>
      <c r="B91" s="41"/>
      <c r="C91" s="84"/>
      <c r="D91" s="43"/>
      <c r="E91" s="34"/>
      <c r="F91" s="35"/>
      <c r="J91" s="37"/>
    </row>
    <row r="92" spans="1:10" ht="9" customHeight="1" x14ac:dyDescent="0.2">
      <c r="A92" s="93" t="s">
        <v>79</v>
      </c>
      <c r="B92" s="218" t="s">
        <v>80</v>
      </c>
      <c r="C92" s="218"/>
      <c r="D92" s="218"/>
      <c r="E92" s="94"/>
      <c r="F92" s="95">
        <f>SUM(D98,D103)</f>
        <v>1625439.86</v>
      </c>
    </row>
    <row r="93" spans="1:10" ht="13.5" customHeight="1" x14ac:dyDescent="0.2">
      <c r="A93" s="22"/>
      <c r="B93" s="219"/>
      <c r="C93" s="219"/>
      <c r="D93" s="219"/>
      <c r="E93" s="47"/>
      <c r="F93" s="48"/>
    </row>
    <row r="94" spans="1:10" ht="18.75" customHeight="1" x14ac:dyDescent="0.2">
      <c r="A94" s="19" t="s">
        <v>15</v>
      </c>
      <c r="B94" s="216" t="s">
        <v>81</v>
      </c>
      <c r="C94" s="216"/>
      <c r="D94" s="216"/>
      <c r="E94" s="59"/>
      <c r="F94" s="60"/>
    </row>
    <row r="95" spans="1:10" ht="18" customHeight="1" x14ac:dyDescent="0.2">
      <c r="A95" s="22"/>
      <c r="B95" s="30" t="s">
        <v>24</v>
      </c>
      <c r="C95" s="79" t="s">
        <v>82</v>
      </c>
      <c r="D95" s="61">
        <v>1454064.86</v>
      </c>
      <c r="E95" s="96" t="s">
        <v>23</v>
      </c>
      <c r="F95" s="61">
        <v>1454064.86</v>
      </c>
    </row>
    <row r="96" spans="1:10" ht="18.75" customHeight="1" x14ac:dyDescent="0.2">
      <c r="A96" s="22"/>
      <c r="B96" s="30"/>
      <c r="C96" s="79" t="s">
        <v>83</v>
      </c>
      <c r="D96" s="61">
        <v>100000</v>
      </c>
      <c r="E96" s="96" t="s">
        <v>84</v>
      </c>
      <c r="F96" s="61">
        <v>100000</v>
      </c>
    </row>
    <row r="97" spans="1:10" ht="21.75" customHeight="1" x14ac:dyDescent="0.2">
      <c r="A97" s="22"/>
      <c r="B97" s="30" t="s">
        <v>74</v>
      </c>
      <c r="C97" s="79" t="s">
        <v>82</v>
      </c>
      <c r="D97" s="61">
        <v>24375</v>
      </c>
      <c r="E97" s="96" t="s">
        <v>85</v>
      </c>
      <c r="F97" s="61">
        <v>24375</v>
      </c>
    </row>
    <row r="98" spans="1:10" x14ac:dyDescent="0.2">
      <c r="A98" s="22"/>
      <c r="B98" s="23"/>
      <c r="C98" s="97" t="s">
        <v>26</v>
      </c>
      <c r="D98" s="65">
        <f>SUM(D95:D97)</f>
        <v>1578439.86</v>
      </c>
      <c r="E98" s="98"/>
      <c r="F98" s="63"/>
    </row>
    <row r="99" spans="1:10" x14ac:dyDescent="0.2">
      <c r="A99" s="80"/>
      <c r="B99" s="99"/>
      <c r="C99" s="99"/>
      <c r="D99" s="99"/>
      <c r="E99" s="99"/>
      <c r="F99" s="100"/>
    </row>
    <row r="100" spans="1:10" ht="12.75" customHeight="1" x14ac:dyDescent="0.2">
      <c r="A100" s="71" t="s">
        <v>27</v>
      </c>
      <c r="B100" s="220" t="s">
        <v>86</v>
      </c>
      <c r="C100" s="220"/>
      <c r="D100" s="72"/>
      <c r="E100" s="72"/>
      <c r="F100" s="73"/>
      <c r="J100" s="40"/>
    </row>
    <row r="101" spans="1:10" ht="21" customHeight="1" x14ac:dyDescent="0.2">
      <c r="A101" s="22"/>
      <c r="B101" s="30" t="s">
        <v>59</v>
      </c>
      <c r="C101" s="79" t="s">
        <v>87</v>
      </c>
      <c r="D101" s="61">
        <v>10000</v>
      </c>
      <c r="E101" s="101" t="s">
        <v>19</v>
      </c>
      <c r="F101" s="61">
        <v>10000</v>
      </c>
      <c r="H101" s="7"/>
      <c r="J101" s="40"/>
    </row>
    <row r="102" spans="1:10" ht="9.75" customHeight="1" x14ac:dyDescent="0.2">
      <c r="A102" s="22"/>
      <c r="B102" s="31" t="s">
        <v>24</v>
      </c>
      <c r="C102" s="102" t="s">
        <v>88</v>
      </c>
      <c r="D102" s="103">
        <v>37000</v>
      </c>
      <c r="E102" s="104" t="s">
        <v>19</v>
      </c>
      <c r="F102" s="103">
        <v>37000</v>
      </c>
    </row>
    <row r="103" spans="1:10" ht="9" customHeight="1" x14ac:dyDescent="0.2">
      <c r="A103" s="22"/>
      <c r="B103" s="41"/>
      <c r="C103" s="84" t="s">
        <v>26</v>
      </c>
      <c r="D103" s="43">
        <f>SUM(D101:D102)</f>
        <v>47000</v>
      </c>
      <c r="E103" s="34"/>
      <c r="F103" s="35"/>
    </row>
    <row r="104" spans="1:10" ht="16.5" customHeight="1" x14ac:dyDescent="0.2">
      <c r="A104" s="22"/>
      <c r="B104" s="41"/>
      <c r="C104" s="84"/>
      <c r="D104" s="43"/>
      <c r="E104" s="34"/>
      <c r="F104" s="35"/>
    </row>
    <row r="105" spans="1:10" x14ac:dyDescent="0.2">
      <c r="A105" s="49" t="s">
        <v>89</v>
      </c>
      <c r="B105" s="44" t="s">
        <v>90</v>
      </c>
      <c r="C105" s="45"/>
      <c r="D105" s="45"/>
      <c r="E105" s="45"/>
      <c r="F105" s="46">
        <v>0</v>
      </c>
    </row>
    <row r="106" spans="1:10" x14ac:dyDescent="0.2">
      <c r="A106" s="22"/>
      <c r="B106" s="47"/>
      <c r="C106" s="47"/>
      <c r="D106" s="47"/>
      <c r="E106" s="47"/>
      <c r="F106" s="48"/>
    </row>
    <row r="107" spans="1:10" x14ac:dyDescent="0.2">
      <c r="A107" s="49" t="s">
        <v>91</v>
      </c>
      <c r="B107" s="44" t="s">
        <v>42</v>
      </c>
      <c r="C107" s="45"/>
      <c r="D107" s="45"/>
      <c r="E107" s="45"/>
      <c r="F107" s="46">
        <v>0</v>
      </c>
    </row>
    <row r="108" spans="1:10" ht="18.75" customHeight="1" x14ac:dyDescent="0.2">
      <c r="A108" s="34"/>
      <c r="B108" s="34"/>
      <c r="C108" s="47"/>
      <c r="D108" s="47"/>
      <c r="E108" s="47"/>
      <c r="F108" s="35"/>
      <c r="H108" s="7"/>
    </row>
    <row r="109" spans="1:10" x14ac:dyDescent="0.2">
      <c r="A109" s="44" t="s">
        <v>92</v>
      </c>
      <c r="B109" s="44" t="s">
        <v>93</v>
      </c>
      <c r="C109" s="94"/>
      <c r="D109" s="94"/>
      <c r="E109" s="94"/>
      <c r="F109" s="46">
        <v>0</v>
      </c>
    </row>
    <row r="110" spans="1:10" x14ac:dyDescent="0.2">
      <c r="A110" s="71"/>
      <c r="B110" s="220"/>
      <c r="C110" s="220"/>
      <c r="D110" s="35"/>
      <c r="E110" s="40"/>
      <c r="F110" s="35"/>
    </row>
    <row r="111" spans="1:10" x14ac:dyDescent="0.2">
      <c r="A111" s="22"/>
      <c r="B111" s="41"/>
      <c r="C111" s="40"/>
      <c r="D111" s="35"/>
      <c r="E111" s="34"/>
      <c r="F111" s="35"/>
    </row>
    <row r="112" spans="1:10" ht="18" x14ac:dyDescent="0.2">
      <c r="A112" s="93" t="s">
        <v>94</v>
      </c>
      <c r="B112" s="93" t="s">
        <v>95</v>
      </c>
      <c r="C112" s="94"/>
      <c r="D112" s="94"/>
      <c r="E112" s="94"/>
      <c r="F112" s="95">
        <f>SUM(D115,D118,D121,)</f>
        <v>62443</v>
      </c>
    </row>
    <row r="113" spans="1:6" x14ac:dyDescent="0.2">
      <c r="A113" s="22"/>
      <c r="B113" s="47"/>
      <c r="C113" s="47"/>
      <c r="D113" s="47"/>
      <c r="E113" s="47"/>
      <c r="F113" s="48"/>
    </row>
    <row r="114" spans="1:6" x14ac:dyDescent="0.2">
      <c r="A114" s="19" t="s">
        <v>15</v>
      </c>
      <c r="B114" s="216" t="s">
        <v>96</v>
      </c>
      <c r="C114" s="216"/>
      <c r="D114" s="216"/>
      <c r="E114" s="59"/>
      <c r="F114" s="60"/>
    </row>
    <row r="115" spans="1:6" x14ac:dyDescent="0.2">
      <c r="A115" s="22"/>
      <c r="B115" s="30" t="s">
        <v>97</v>
      </c>
      <c r="C115" s="79" t="s">
        <v>98</v>
      </c>
      <c r="D115" s="61">
        <v>9643</v>
      </c>
      <c r="E115" s="79" t="s">
        <v>19</v>
      </c>
      <c r="F115" s="85">
        <v>9643</v>
      </c>
    </row>
    <row r="116" spans="1:6" x14ac:dyDescent="0.2">
      <c r="A116" s="22"/>
      <c r="B116" s="41"/>
      <c r="C116" s="40"/>
      <c r="D116" s="35"/>
      <c r="E116" s="34"/>
      <c r="F116" s="35"/>
    </row>
    <row r="117" spans="1:6" x14ac:dyDescent="0.2">
      <c r="A117" s="19" t="s">
        <v>27</v>
      </c>
      <c r="B117" s="216" t="s">
        <v>99</v>
      </c>
      <c r="C117" s="216"/>
      <c r="D117" s="216"/>
      <c r="E117" s="59"/>
      <c r="F117" s="60"/>
    </row>
    <row r="118" spans="1:6" x14ac:dyDescent="0.2">
      <c r="A118" s="22"/>
      <c r="B118" s="30" t="s">
        <v>97</v>
      </c>
      <c r="C118" s="79" t="s">
        <v>100</v>
      </c>
      <c r="D118" s="61">
        <v>35000</v>
      </c>
      <c r="E118" s="101" t="s">
        <v>19</v>
      </c>
      <c r="F118" s="61">
        <v>35000</v>
      </c>
    </row>
    <row r="119" spans="1:6" x14ac:dyDescent="0.2">
      <c r="A119" s="22"/>
      <c r="B119" s="41"/>
      <c r="C119" s="40"/>
      <c r="D119" s="35"/>
      <c r="E119" s="34"/>
      <c r="F119" s="35"/>
    </row>
    <row r="120" spans="1:6" x14ac:dyDescent="0.2">
      <c r="A120" s="19" t="s">
        <v>30</v>
      </c>
      <c r="B120" s="216" t="s">
        <v>101</v>
      </c>
      <c r="C120" s="216"/>
      <c r="D120" s="216"/>
      <c r="E120" s="59"/>
      <c r="F120" s="60"/>
    </row>
    <row r="121" spans="1:6" ht="19.5" x14ac:dyDescent="0.2">
      <c r="A121" s="22"/>
      <c r="B121" s="30" t="s">
        <v>97</v>
      </c>
      <c r="C121" s="79" t="s">
        <v>102</v>
      </c>
      <c r="D121" s="61">
        <v>17800</v>
      </c>
      <c r="E121" s="27" t="s">
        <v>20</v>
      </c>
      <c r="F121" s="61">
        <v>17800</v>
      </c>
    </row>
    <row r="122" spans="1:6" x14ac:dyDescent="0.2">
      <c r="A122" s="80"/>
      <c r="B122" s="81"/>
      <c r="C122" s="54"/>
      <c r="D122" s="89"/>
      <c r="E122" s="88"/>
      <c r="F122" s="89"/>
    </row>
    <row r="123" spans="1:6" x14ac:dyDescent="0.2">
      <c r="A123" s="22"/>
      <c r="B123" s="41"/>
      <c r="C123" s="40"/>
      <c r="D123" s="35"/>
      <c r="E123" s="34"/>
      <c r="F123" s="35"/>
    </row>
    <row r="124" spans="1:6" x14ac:dyDescent="0.2">
      <c r="A124" s="93" t="s">
        <v>103</v>
      </c>
      <c r="B124" s="93" t="s">
        <v>104</v>
      </c>
      <c r="C124" s="94"/>
      <c r="D124" s="94"/>
      <c r="E124" s="94"/>
      <c r="F124" s="95">
        <f>SUM(D129,D134,D138,D141,D146)</f>
        <v>355961.19</v>
      </c>
    </row>
    <row r="125" spans="1:6" x14ac:dyDescent="0.2">
      <c r="A125" s="22"/>
      <c r="B125" s="41"/>
      <c r="C125" s="40"/>
      <c r="D125" s="35"/>
      <c r="E125" s="34"/>
      <c r="F125" s="35"/>
    </row>
    <row r="126" spans="1:6" ht="21.75" customHeight="1" x14ac:dyDescent="0.2">
      <c r="A126" s="19" t="s">
        <v>15</v>
      </c>
      <c r="B126" s="216" t="s">
        <v>105</v>
      </c>
      <c r="C126" s="216"/>
      <c r="D126" s="216"/>
      <c r="E126" s="59"/>
      <c r="F126" s="60"/>
    </row>
    <row r="127" spans="1:6" ht="19.5" x14ac:dyDescent="0.2">
      <c r="A127" s="22"/>
      <c r="B127" s="30" t="s">
        <v>97</v>
      </c>
      <c r="C127" s="96" t="s">
        <v>106</v>
      </c>
      <c r="D127" s="61">
        <v>188156.56</v>
      </c>
      <c r="E127" s="96" t="s">
        <v>23</v>
      </c>
      <c r="F127" s="61">
        <v>188156.56</v>
      </c>
    </row>
    <row r="128" spans="1:6" ht="19.5" x14ac:dyDescent="0.2">
      <c r="A128" s="22"/>
      <c r="B128" s="30" t="s">
        <v>74</v>
      </c>
      <c r="C128" s="96" t="s">
        <v>106</v>
      </c>
      <c r="D128" s="61">
        <v>8125</v>
      </c>
      <c r="E128" s="27" t="s">
        <v>23</v>
      </c>
      <c r="F128" s="61">
        <v>8125</v>
      </c>
    </row>
    <row r="129" spans="1:6" x14ac:dyDescent="0.2">
      <c r="A129" s="22"/>
      <c r="B129" s="31"/>
      <c r="C129" s="82" t="s">
        <v>26</v>
      </c>
      <c r="D129" s="70">
        <f>SUM(D126:D128)</f>
        <v>196281.56</v>
      </c>
      <c r="E129" s="34"/>
      <c r="F129" s="35"/>
    </row>
    <row r="130" spans="1:6" x14ac:dyDescent="0.2">
      <c r="A130" s="22"/>
      <c r="B130" s="41"/>
      <c r="C130" s="84"/>
      <c r="D130" s="43"/>
      <c r="E130" s="34"/>
      <c r="F130" s="35"/>
    </row>
    <row r="131" spans="1:6" x14ac:dyDescent="0.2">
      <c r="A131" s="19" t="s">
        <v>27</v>
      </c>
      <c r="B131" s="216" t="s">
        <v>107</v>
      </c>
      <c r="C131" s="216"/>
      <c r="D131" s="216"/>
      <c r="E131" s="59"/>
      <c r="F131" s="60"/>
    </row>
    <row r="132" spans="1:6" ht="19.5" x14ac:dyDescent="0.2">
      <c r="A132" s="22"/>
      <c r="B132" s="30" t="s">
        <v>97</v>
      </c>
      <c r="C132" s="96" t="s">
        <v>106</v>
      </c>
      <c r="D132" s="61">
        <v>105867.13</v>
      </c>
      <c r="E132" s="96" t="s">
        <v>23</v>
      </c>
      <c r="F132" s="61">
        <v>105867.13</v>
      </c>
    </row>
    <row r="133" spans="1:6" ht="19.5" x14ac:dyDescent="0.2">
      <c r="A133" s="22"/>
      <c r="B133" s="30" t="s">
        <v>74</v>
      </c>
      <c r="C133" s="96" t="s">
        <v>106</v>
      </c>
      <c r="D133" s="61">
        <v>3000</v>
      </c>
      <c r="E133" s="27" t="s">
        <v>23</v>
      </c>
      <c r="F133" s="61">
        <v>3000</v>
      </c>
    </row>
    <row r="134" spans="1:6" x14ac:dyDescent="0.2">
      <c r="A134" s="22"/>
      <c r="B134" s="31"/>
      <c r="C134" s="82" t="s">
        <v>26</v>
      </c>
      <c r="D134" s="70">
        <f>SUM(D131:D133)</f>
        <v>108867.13</v>
      </c>
      <c r="E134" s="34"/>
      <c r="F134" s="35"/>
    </row>
    <row r="135" spans="1:6" ht="12.75" customHeight="1" x14ac:dyDescent="0.2">
      <c r="A135" s="22"/>
      <c r="B135" s="41"/>
      <c r="C135" s="40"/>
      <c r="D135" s="35"/>
      <c r="E135" s="34"/>
      <c r="F135" s="35"/>
    </row>
    <row r="136" spans="1:6" x14ac:dyDescent="0.2">
      <c r="A136" s="22"/>
      <c r="B136" s="23"/>
      <c r="C136" s="97"/>
      <c r="D136" s="65"/>
      <c r="E136" s="34"/>
      <c r="F136" s="35"/>
    </row>
    <row r="137" spans="1:6" x14ac:dyDescent="0.2">
      <c r="A137" s="19" t="s">
        <v>30</v>
      </c>
      <c r="B137" s="216" t="s">
        <v>108</v>
      </c>
      <c r="C137" s="216"/>
      <c r="D137" s="216"/>
      <c r="E137" s="59"/>
      <c r="F137" s="60"/>
    </row>
    <row r="138" spans="1:6" ht="19.5" x14ac:dyDescent="0.2">
      <c r="A138" s="22"/>
      <c r="B138" s="30" t="s">
        <v>97</v>
      </c>
      <c r="C138" s="96" t="s">
        <v>109</v>
      </c>
      <c r="D138" s="61">
        <v>20000</v>
      </c>
      <c r="E138" s="27" t="s">
        <v>20</v>
      </c>
      <c r="F138" s="61">
        <v>20000</v>
      </c>
    </row>
    <row r="139" spans="1:6" x14ac:dyDescent="0.2">
      <c r="A139" s="22"/>
      <c r="B139" s="41"/>
      <c r="C139" s="40"/>
      <c r="D139" s="35"/>
      <c r="E139" s="40"/>
      <c r="F139" s="68"/>
    </row>
    <row r="140" spans="1:6" x14ac:dyDescent="0.2">
      <c r="A140" s="19" t="s">
        <v>32</v>
      </c>
      <c r="B140" s="216" t="s">
        <v>110</v>
      </c>
      <c r="C140" s="216"/>
      <c r="D140" s="216"/>
      <c r="E140" s="59"/>
      <c r="F140" s="35"/>
    </row>
    <row r="141" spans="1:6" ht="19.5" x14ac:dyDescent="0.2">
      <c r="A141" s="22"/>
      <c r="B141" s="30" t="s">
        <v>97</v>
      </c>
      <c r="C141" s="96" t="s">
        <v>109</v>
      </c>
      <c r="D141" s="61">
        <v>5875</v>
      </c>
      <c r="E141" s="105" t="s">
        <v>20</v>
      </c>
      <c r="F141" s="103">
        <v>875</v>
      </c>
    </row>
    <row r="142" spans="1:6" ht="19.5" x14ac:dyDescent="0.2">
      <c r="A142" s="22"/>
      <c r="B142" s="31"/>
      <c r="C142" s="106"/>
      <c r="D142" s="107"/>
      <c r="E142" s="26" t="s">
        <v>111</v>
      </c>
      <c r="F142" s="25">
        <v>5000</v>
      </c>
    </row>
    <row r="143" spans="1:6" x14ac:dyDescent="0.2">
      <c r="A143" s="22"/>
      <c r="B143" s="41"/>
      <c r="C143" s="40"/>
      <c r="D143" s="35"/>
      <c r="E143" s="38"/>
      <c r="F143" s="35"/>
    </row>
    <row r="144" spans="1:6" x14ac:dyDescent="0.2">
      <c r="A144" s="22"/>
      <c r="B144" s="41"/>
      <c r="C144" s="84"/>
      <c r="D144" s="33"/>
      <c r="E144" s="88"/>
      <c r="F144" s="89"/>
    </row>
    <row r="145" spans="1:6" x14ac:dyDescent="0.2">
      <c r="A145" s="108" t="s">
        <v>34</v>
      </c>
      <c r="B145" s="210" t="s">
        <v>112</v>
      </c>
      <c r="C145" s="210"/>
      <c r="D145" s="213"/>
      <c r="E145" s="109"/>
      <c r="F145" s="89"/>
    </row>
    <row r="146" spans="1:6" ht="19.5" x14ac:dyDescent="0.2">
      <c r="A146" s="110"/>
      <c r="B146" s="111" t="s">
        <v>21</v>
      </c>
      <c r="C146" s="96" t="s">
        <v>113</v>
      </c>
      <c r="D146" s="61">
        <v>24937.5</v>
      </c>
      <c r="E146" s="101" t="s">
        <v>20</v>
      </c>
      <c r="F146" s="112">
        <v>24937.5</v>
      </c>
    </row>
    <row r="147" spans="1:6" x14ac:dyDescent="0.2">
      <c r="A147" s="110"/>
      <c r="B147" s="113"/>
      <c r="C147" s="40"/>
      <c r="D147" s="114"/>
      <c r="E147" s="115"/>
      <c r="F147" s="114"/>
    </row>
    <row r="148" spans="1:6" ht="19.5" x14ac:dyDescent="0.2">
      <c r="A148" s="44" t="s">
        <v>114</v>
      </c>
      <c r="B148" s="44" t="s">
        <v>50</v>
      </c>
      <c r="C148" s="45"/>
      <c r="D148" s="45"/>
      <c r="E148" s="45"/>
      <c r="F148" s="46">
        <v>0</v>
      </c>
    </row>
    <row r="149" spans="1:6" x14ac:dyDescent="0.2">
      <c r="A149" s="22"/>
      <c r="B149" s="47"/>
      <c r="C149" s="47"/>
      <c r="D149" s="47"/>
      <c r="E149" s="47"/>
      <c r="F149" s="48"/>
    </row>
    <row r="150" spans="1:6" x14ac:dyDescent="0.2">
      <c r="A150" s="44" t="s">
        <v>115</v>
      </c>
      <c r="B150" s="200" t="s">
        <v>116</v>
      </c>
      <c r="C150" s="200"/>
      <c r="D150" s="200"/>
      <c r="E150" s="45"/>
      <c r="F150" s="46">
        <v>0</v>
      </c>
    </row>
    <row r="151" spans="1:6" ht="15" customHeight="1" x14ac:dyDescent="0.2">
      <c r="A151" s="1"/>
      <c r="B151" s="214"/>
      <c r="C151" s="214"/>
      <c r="D151" s="42"/>
      <c r="E151" s="42"/>
      <c r="F151" s="116"/>
    </row>
    <row r="152" spans="1:6" ht="19.5" customHeight="1" x14ac:dyDescent="0.2">
      <c r="A152" s="49" t="s">
        <v>117</v>
      </c>
      <c r="B152" s="200" t="s">
        <v>54</v>
      </c>
      <c r="C152" s="215"/>
      <c r="D152" s="215"/>
      <c r="E152" s="45"/>
      <c r="F152" s="46">
        <f>SUM(D156,D161,D166,D170,D173,D175)</f>
        <v>2147687.2800000003</v>
      </c>
    </row>
    <row r="153" spans="1:6" x14ac:dyDescent="0.2">
      <c r="A153" s="19" t="s">
        <v>15</v>
      </c>
      <c r="B153" s="209" t="s">
        <v>118</v>
      </c>
      <c r="C153" s="209"/>
      <c r="D153" s="209"/>
      <c r="E153" s="209"/>
      <c r="F153" s="60"/>
    </row>
    <row r="154" spans="1:6" ht="19.5" x14ac:dyDescent="0.2">
      <c r="A154" s="22"/>
      <c r="B154" s="30" t="s">
        <v>119</v>
      </c>
      <c r="C154" s="96" t="s">
        <v>120</v>
      </c>
      <c r="D154" s="61">
        <v>552606.71999999997</v>
      </c>
      <c r="E154" s="96" t="s">
        <v>23</v>
      </c>
      <c r="F154" s="61">
        <v>552606.71999999997</v>
      </c>
    </row>
    <row r="155" spans="1:6" ht="19.5" x14ac:dyDescent="0.2">
      <c r="A155" s="22"/>
      <c r="B155" s="30" t="s">
        <v>121</v>
      </c>
      <c r="C155" s="96" t="s">
        <v>120</v>
      </c>
      <c r="D155" s="61">
        <v>22265.63</v>
      </c>
      <c r="E155" s="96" t="s">
        <v>23</v>
      </c>
      <c r="F155" s="61">
        <v>22265.63</v>
      </c>
    </row>
    <row r="156" spans="1:6" x14ac:dyDescent="0.2">
      <c r="A156" s="22"/>
      <c r="B156" s="31"/>
      <c r="C156" s="82" t="s">
        <v>26</v>
      </c>
      <c r="D156" s="70">
        <f>SUM(D154:D155)</f>
        <v>574872.35</v>
      </c>
      <c r="E156" s="34"/>
      <c r="F156" s="35"/>
    </row>
    <row r="157" spans="1:6" s="117" customFormat="1" x14ac:dyDescent="0.2">
      <c r="A157" s="22"/>
      <c r="B157" s="41"/>
      <c r="C157" s="40"/>
      <c r="D157" s="35"/>
      <c r="E157" s="34"/>
      <c r="F157" s="35"/>
    </row>
    <row r="158" spans="1:6" s="117" customFormat="1" x14ac:dyDescent="0.2">
      <c r="A158" s="19" t="s">
        <v>27</v>
      </c>
      <c r="B158" s="216" t="s">
        <v>122</v>
      </c>
      <c r="C158" s="216"/>
      <c r="D158" s="216"/>
      <c r="E158" s="59"/>
      <c r="F158" s="60"/>
    </row>
    <row r="159" spans="1:6" s="117" customFormat="1" ht="19.5" x14ac:dyDescent="0.2">
      <c r="A159" s="22"/>
      <c r="B159" s="30" t="s">
        <v>119</v>
      </c>
      <c r="C159" s="96" t="s">
        <v>120</v>
      </c>
      <c r="D159" s="61">
        <v>623071.42000000004</v>
      </c>
      <c r="E159" s="96" t="s">
        <v>23</v>
      </c>
      <c r="F159" s="61">
        <v>623071.42000000004</v>
      </c>
    </row>
    <row r="160" spans="1:6" ht="18" customHeight="1" x14ac:dyDescent="0.2">
      <c r="A160" s="22"/>
      <c r="B160" s="30" t="s">
        <v>121</v>
      </c>
      <c r="C160" s="96" t="s">
        <v>120</v>
      </c>
      <c r="D160" s="61">
        <v>23631.25</v>
      </c>
      <c r="E160" s="96" t="s">
        <v>23</v>
      </c>
      <c r="F160" s="61">
        <v>23631.25</v>
      </c>
    </row>
    <row r="161" spans="1:8" x14ac:dyDescent="0.2">
      <c r="A161" s="22"/>
      <c r="B161" s="31"/>
      <c r="C161" s="82" t="s">
        <v>26</v>
      </c>
      <c r="D161" s="70">
        <f>SUM(D159:D160)</f>
        <v>646702.67000000004</v>
      </c>
      <c r="E161" s="34"/>
      <c r="F161" s="35"/>
    </row>
    <row r="162" spans="1:8" x14ac:dyDescent="0.2">
      <c r="A162" s="22"/>
      <c r="B162" s="41"/>
      <c r="C162" s="40"/>
      <c r="D162" s="35"/>
      <c r="E162" s="34"/>
      <c r="F162" s="35"/>
    </row>
    <row r="163" spans="1:8" x14ac:dyDescent="0.2">
      <c r="A163" s="19" t="s">
        <v>30</v>
      </c>
      <c r="B163" s="209" t="s">
        <v>123</v>
      </c>
      <c r="C163" s="209"/>
      <c r="D163" s="209"/>
      <c r="E163" s="59"/>
      <c r="F163" s="60"/>
    </row>
    <row r="164" spans="1:8" ht="19.5" x14ac:dyDescent="0.2">
      <c r="A164" s="22"/>
      <c r="B164" s="30" t="s">
        <v>119</v>
      </c>
      <c r="C164" s="96" t="s">
        <v>120</v>
      </c>
      <c r="D164" s="61">
        <v>624332.56000000006</v>
      </c>
      <c r="E164" s="96" t="s">
        <v>23</v>
      </c>
      <c r="F164" s="61">
        <v>624332.56000000006</v>
      </c>
    </row>
    <row r="165" spans="1:8" ht="20.25" customHeight="1" x14ac:dyDescent="0.2">
      <c r="A165" s="22"/>
      <c r="B165" s="30" t="s">
        <v>121</v>
      </c>
      <c r="C165" s="96" t="s">
        <v>120</v>
      </c>
      <c r="D165" s="61">
        <v>23125</v>
      </c>
      <c r="E165" s="96" t="s">
        <v>23</v>
      </c>
      <c r="F165" s="61">
        <v>23125</v>
      </c>
    </row>
    <row r="166" spans="1:8" x14ac:dyDescent="0.2">
      <c r="A166" s="22"/>
      <c r="B166" s="31"/>
      <c r="C166" s="82" t="s">
        <v>26</v>
      </c>
      <c r="D166" s="70">
        <f>SUM(D164:D165)</f>
        <v>647457.56000000006</v>
      </c>
      <c r="E166" s="34"/>
      <c r="F166" s="35"/>
    </row>
    <row r="167" spans="1:8" x14ac:dyDescent="0.2">
      <c r="A167" s="19" t="s">
        <v>32</v>
      </c>
      <c r="B167" s="209" t="s">
        <v>124</v>
      </c>
      <c r="C167" s="209"/>
      <c r="D167" s="209"/>
      <c r="E167" s="59"/>
      <c r="F167" s="60"/>
    </row>
    <row r="168" spans="1:8" ht="19.5" x14ac:dyDescent="0.2">
      <c r="A168" s="22"/>
      <c r="B168" s="30" t="s">
        <v>119</v>
      </c>
      <c r="C168" s="96" t="s">
        <v>120</v>
      </c>
      <c r="D168" s="61">
        <f>105000*1.25</f>
        <v>131250</v>
      </c>
      <c r="E168" s="96" t="s">
        <v>23</v>
      </c>
      <c r="F168" s="61">
        <v>131250</v>
      </c>
      <c r="H168" s="18"/>
    </row>
    <row r="169" spans="1:8" ht="19.5" x14ac:dyDescent="0.2">
      <c r="A169" s="22"/>
      <c r="B169" s="30" t="s">
        <v>121</v>
      </c>
      <c r="C169" s="96" t="s">
        <v>120</v>
      </c>
      <c r="D169" s="61">
        <f>3000*1.25</f>
        <v>3750</v>
      </c>
      <c r="E169" s="96" t="s">
        <v>23</v>
      </c>
      <c r="F169" s="61">
        <v>3750</v>
      </c>
      <c r="H169" s="18"/>
    </row>
    <row r="170" spans="1:8" ht="15.75" customHeight="1" x14ac:dyDescent="0.2">
      <c r="A170" s="22"/>
      <c r="B170" s="31"/>
      <c r="C170" s="82" t="s">
        <v>26</v>
      </c>
      <c r="D170" s="70">
        <f>SUM(D168:D169)</f>
        <v>135000</v>
      </c>
      <c r="E170" s="34"/>
      <c r="F170" s="35"/>
    </row>
    <row r="171" spans="1:8" ht="12.75" customHeight="1" x14ac:dyDescent="0.2">
      <c r="A171" s="19" t="s">
        <v>34</v>
      </c>
      <c r="B171" s="209" t="s">
        <v>125</v>
      </c>
      <c r="C171" s="209"/>
      <c r="D171" s="209"/>
      <c r="E171" s="59"/>
      <c r="F171" s="60"/>
    </row>
    <row r="172" spans="1:8" ht="19.5" x14ac:dyDescent="0.2">
      <c r="A172" s="22"/>
      <c r="B172" s="30" t="s">
        <v>119</v>
      </c>
      <c r="C172" s="96" t="s">
        <v>120</v>
      </c>
      <c r="D172" s="61">
        <v>140794.16</v>
      </c>
      <c r="E172" s="96" t="s">
        <v>23</v>
      </c>
      <c r="F172" s="61">
        <v>140794.16</v>
      </c>
      <c r="H172" s="37"/>
    </row>
    <row r="173" spans="1:8" ht="18" customHeight="1" x14ac:dyDescent="0.2">
      <c r="A173" s="22"/>
      <c r="B173" s="31"/>
      <c r="C173" s="82" t="s">
        <v>26</v>
      </c>
      <c r="D173" s="70">
        <f>SUM(D172:D172)</f>
        <v>140794.16</v>
      </c>
      <c r="E173" s="34"/>
      <c r="F173" s="35"/>
      <c r="H173" s="37"/>
    </row>
    <row r="174" spans="1:8" x14ac:dyDescent="0.2">
      <c r="A174" s="108" t="s">
        <v>65</v>
      </c>
      <c r="B174" s="217" t="s">
        <v>126</v>
      </c>
      <c r="C174" s="217"/>
      <c r="D174" s="217"/>
      <c r="E174" s="118"/>
      <c r="F174" s="119"/>
    </row>
    <row r="175" spans="1:8" ht="12.75" customHeight="1" x14ac:dyDescent="0.2">
      <c r="A175" s="110"/>
      <c r="B175" s="111" t="s">
        <v>119</v>
      </c>
      <c r="C175" s="120" t="s">
        <v>127</v>
      </c>
      <c r="D175" s="61">
        <v>2860.54</v>
      </c>
      <c r="E175" s="96" t="s">
        <v>68</v>
      </c>
      <c r="F175" s="112">
        <v>2860.54</v>
      </c>
    </row>
    <row r="176" spans="1:8" ht="21.75" customHeight="1" x14ac:dyDescent="0.2">
      <c r="A176" s="22"/>
      <c r="B176" s="41"/>
      <c r="C176" s="84"/>
      <c r="D176" s="43"/>
      <c r="E176" s="34"/>
      <c r="F176" s="35"/>
    </row>
    <row r="177" spans="1:10" x14ac:dyDescent="0.2">
      <c r="A177" s="22"/>
      <c r="B177" s="41"/>
      <c r="C177" s="84"/>
      <c r="D177" s="43"/>
      <c r="E177" s="34"/>
      <c r="F177" s="35"/>
    </row>
    <row r="178" spans="1:10" x14ac:dyDescent="0.2">
      <c r="A178" s="121"/>
      <c r="B178" s="34"/>
      <c r="C178" s="51"/>
      <c r="D178" s="51"/>
      <c r="E178" s="47"/>
      <c r="F178" s="35"/>
    </row>
    <row r="179" spans="1:10" x14ac:dyDescent="0.2">
      <c r="A179" s="8" t="s">
        <v>128</v>
      </c>
      <c r="B179" s="208" t="s">
        <v>129</v>
      </c>
      <c r="C179" s="208"/>
      <c r="D179" s="208"/>
      <c r="E179" s="208"/>
      <c r="F179" s="122"/>
      <c r="J179" s="123"/>
    </row>
    <row r="180" spans="1:10" s="117" customFormat="1" x14ac:dyDescent="0.2">
      <c r="A180" s="9"/>
      <c r="B180" s="52"/>
      <c r="C180" s="52"/>
      <c r="D180" s="52"/>
      <c r="E180" s="10" t="s">
        <v>7</v>
      </c>
      <c r="F180" s="53">
        <f>SUM(F182,F188,F190,F192,F194,F196,F198,F200,F202,F204)</f>
        <v>35000</v>
      </c>
    </row>
    <row r="181" spans="1:10" x14ac:dyDescent="0.2">
      <c r="A181" s="1"/>
      <c r="B181" s="42"/>
      <c r="C181" s="124" t="s">
        <v>10</v>
      </c>
      <c r="D181" s="124" t="s">
        <v>11</v>
      </c>
      <c r="E181" s="125" t="s">
        <v>12</v>
      </c>
      <c r="F181" s="126"/>
    </row>
    <row r="182" spans="1:10" ht="12" customHeight="1" x14ac:dyDescent="0.2">
      <c r="A182" s="93" t="s">
        <v>130</v>
      </c>
      <c r="B182" s="93" t="s">
        <v>14</v>
      </c>
      <c r="C182" s="94"/>
      <c r="D182" s="94"/>
      <c r="E182" s="94"/>
      <c r="F182" s="95">
        <f>D185</f>
        <v>35000</v>
      </c>
    </row>
    <row r="183" spans="1:10" ht="12.75" customHeight="1" x14ac:dyDescent="0.2">
      <c r="A183" s="22"/>
      <c r="B183" s="47"/>
      <c r="C183" s="47"/>
      <c r="D183" s="47"/>
      <c r="E183" s="47"/>
      <c r="F183" s="48"/>
    </row>
    <row r="184" spans="1:10" ht="12.75" customHeight="1" x14ac:dyDescent="0.2">
      <c r="A184" s="19" t="s">
        <v>15</v>
      </c>
      <c r="B184" s="212" t="s">
        <v>131</v>
      </c>
      <c r="C184" s="212"/>
      <c r="D184" s="212"/>
      <c r="E184" s="212"/>
      <c r="F184" s="60"/>
    </row>
    <row r="185" spans="1:10" ht="19.5" x14ac:dyDescent="0.2">
      <c r="A185" s="22"/>
      <c r="B185" s="30" t="s">
        <v>132</v>
      </c>
      <c r="C185" s="96" t="s">
        <v>67</v>
      </c>
      <c r="D185" s="61">
        <v>35000</v>
      </c>
      <c r="E185" s="27" t="s">
        <v>111</v>
      </c>
      <c r="F185" s="61">
        <v>15200</v>
      </c>
    </row>
    <row r="186" spans="1:10" ht="19.5" x14ac:dyDescent="0.2">
      <c r="A186" s="22"/>
      <c r="B186" s="41"/>
      <c r="C186" s="40"/>
      <c r="D186" s="35"/>
      <c r="E186" s="27" t="s">
        <v>20</v>
      </c>
      <c r="F186" s="61">
        <v>19800</v>
      </c>
    </row>
    <row r="187" spans="1:10" x14ac:dyDescent="0.2">
      <c r="A187" s="22"/>
      <c r="B187" s="22"/>
      <c r="C187" s="22"/>
      <c r="D187" s="22"/>
      <c r="E187" s="22"/>
      <c r="F187" s="127"/>
    </row>
    <row r="188" spans="1:10" ht="12.75" customHeight="1" x14ac:dyDescent="0.2">
      <c r="A188" s="44" t="s">
        <v>133</v>
      </c>
      <c r="B188" s="200" t="s">
        <v>38</v>
      </c>
      <c r="C188" s="200"/>
      <c r="D188" s="200"/>
      <c r="E188" s="128"/>
      <c r="F188" s="129">
        <v>0</v>
      </c>
    </row>
    <row r="189" spans="1:10" ht="15.75" customHeight="1" x14ac:dyDescent="0.2">
      <c r="A189" s="22"/>
      <c r="B189" s="201"/>
      <c r="C189" s="201"/>
      <c r="D189" s="201"/>
      <c r="E189" s="22"/>
      <c r="F189" s="127"/>
    </row>
    <row r="190" spans="1:10" ht="11.25" customHeight="1" x14ac:dyDescent="0.2">
      <c r="A190" s="44" t="s">
        <v>134</v>
      </c>
      <c r="B190" s="44" t="s">
        <v>40</v>
      </c>
      <c r="C190" s="128"/>
      <c r="D190" s="128"/>
      <c r="E190" s="128"/>
      <c r="F190" s="129">
        <v>0</v>
      </c>
    </row>
    <row r="191" spans="1:10" x14ac:dyDescent="0.2">
      <c r="A191" s="22"/>
      <c r="B191" s="22"/>
      <c r="C191" s="22"/>
      <c r="D191" s="22"/>
      <c r="E191" s="22"/>
      <c r="F191" s="127"/>
    </row>
    <row r="192" spans="1:10" ht="12.75" customHeight="1" x14ac:dyDescent="0.2">
      <c r="A192" s="44" t="s">
        <v>135</v>
      </c>
      <c r="B192" s="44" t="s">
        <v>42</v>
      </c>
      <c r="C192" s="128"/>
      <c r="D192" s="128"/>
      <c r="E192" s="128"/>
      <c r="F192" s="129">
        <v>0</v>
      </c>
    </row>
    <row r="193" spans="1:6" x14ac:dyDescent="0.2">
      <c r="A193" s="22"/>
      <c r="B193" s="22"/>
      <c r="C193" s="22"/>
      <c r="D193" s="22"/>
      <c r="E193" s="22"/>
      <c r="F193" s="127"/>
    </row>
    <row r="194" spans="1:6" x14ac:dyDescent="0.2">
      <c r="A194" s="44" t="s">
        <v>136</v>
      </c>
      <c r="B194" s="44" t="s">
        <v>44</v>
      </c>
      <c r="C194" s="128"/>
      <c r="D194" s="128"/>
      <c r="E194" s="128"/>
      <c r="F194" s="129">
        <v>0</v>
      </c>
    </row>
    <row r="195" spans="1:6" x14ac:dyDescent="0.2">
      <c r="A195" s="22"/>
      <c r="B195" s="22"/>
      <c r="C195" s="22"/>
      <c r="D195" s="22"/>
      <c r="E195" s="22"/>
      <c r="F195" s="127"/>
    </row>
    <row r="196" spans="1:6" ht="19.5" x14ac:dyDescent="0.2">
      <c r="A196" s="44" t="s">
        <v>137</v>
      </c>
      <c r="B196" s="44" t="s">
        <v>46</v>
      </c>
      <c r="C196" s="128"/>
      <c r="D196" s="128"/>
      <c r="E196" s="128"/>
      <c r="F196" s="130">
        <v>0</v>
      </c>
    </row>
    <row r="197" spans="1:6" x14ac:dyDescent="0.2">
      <c r="A197" s="22"/>
      <c r="B197" s="22"/>
      <c r="C197" s="22"/>
      <c r="D197" s="22"/>
      <c r="E197" s="22"/>
      <c r="F197" s="127"/>
    </row>
    <row r="198" spans="1:6" x14ac:dyDescent="0.2">
      <c r="A198" s="44" t="s">
        <v>138</v>
      </c>
      <c r="B198" s="44" t="s">
        <v>48</v>
      </c>
      <c r="C198" s="128"/>
      <c r="D198" s="128"/>
      <c r="E198" s="128"/>
      <c r="F198" s="130">
        <v>0</v>
      </c>
    </row>
    <row r="199" spans="1:6" ht="12.75" customHeight="1" x14ac:dyDescent="0.2">
      <c r="A199" s="1"/>
      <c r="B199" s="41"/>
      <c r="C199" s="1"/>
      <c r="D199" s="131"/>
      <c r="E199" s="1"/>
      <c r="F199" s="132"/>
    </row>
    <row r="200" spans="1:6" ht="12" customHeight="1" x14ac:dyDescent="0.2">
      <c r="A200" s="44" t="s">
        <v>139</v>
      </c>
      <c r="B200" s="44" t="s">
        <v>50</v>
      </c>
      <c r="C200" s="128"/>
      <c r="D200" s="128"/>
      <c r="E200" s="128"/>
      <c r="F200" s="129">
        <v>0</v>
      </c>
    </row>
    <row r="201" spans="1:6" x14ac:dyDescent="0.2">
      <c r="A201" s="22"/>
      <c r="B201" s="22"/>
      <c r="C201" s="22"/>
      <c r="D201" s="22"/>
      <c r="E201" s="22"/>
      <c r="F201" s="127"/>
    </row>
    <row r="202" spans="1:6" x14ac:dyDescent="0.2">
      <c r="A202" s="44" t="s">
        <v>140</v>
      </c>
      <c r="B202" s="200" t="s">
        <v>116</v>
      </c>
      <c r="C202" s="200"/>
      <c r="D202" s="200"/>
      <c r="E202" s="128"/>
      <c r="F202" s="129">
        <v>0</v>
      </c>
    </row>
    <row r="203" spans="1:6" x14ac:dyDescent="0.2">
      <c r="A203" s="1"/>
      <c r="B203" s="207"/>
      <c r="C203" s="207"/>
      <c r="D203" s="1"/>
      <c r="E203" s="1"/>
      <c r="F203" s="133"/>
    </row>
    <row r="204" spans="1:6" x14ac:dyDescent="0.2">
      <c r="A204" s="49" t="s">
        <v>141</v>
      </c>
      <c r="B204" s="198" t="s">
        <v>54</v>
      </c>
      <c r="C204" s="198"/>
      <c r="D204" s="198"/>
      <c r="E204" s="134"/>
      <c r="F204" s="130">
        <v>0</v>
      </c>
    </row>
    <row r="205" spans="1:6" x14ac:dyDescent="0.2">
      <c r="A205" s="50"/>
      <c r="B205" s="50"/>
      <c r="C205" s="135"/>
      <c r="D205" s="135"/>
      <c r="E205" s="136"/>
      <c r="F205" s="137"/>
    </row>
    <row r="206" spans="1:6" ht="12" customHeight="1" x14ac:dyDescent="0.2">
      <c r="A206" s="8">
        <v>4</v>
      </c>
      <c r="B206" s="208" t="s">
        <v>142</v>
      </c>
      <c r="C206" s="208"/>
      <c r="D206" s="208"/>
      <c r="E206" s="138"/>
      <c r="F206" s="139"/>
    </row>
    <row r="207" spans="1:6" x14ac:dyDescent="0.2">
      <c r="A207" s="9"/>
      <c r="B207" s="9"/>
      <c r="C207" s="9"/>
      <c r="D207" s="9"/>
      <c r="E207" s="10" t="s">
        <v>7</v>
      </c>
      <c r="F207" s="11">
        <f>SUM(F209,F211,F213,F215,F217,F221,F223,F225,F233,F235)</f>
        <v>61741.89</v>
      </c>
    </row>
    <row r="208" spans="1:6" ht="12" customHeight="1" x14ac:dyDescent="0.2">
      <c r="A208" s="12" t="s">
        <v>8</v>
      </c>
      <c r="B208" s="12" t="s">
        <v>9</v>
      </c>
      <c r="C208" s="13" t="s">
        <v>10</v>
      </c>
      <c r="D208" s="14" t="s">
        <v>11</v>
      </c>
      <c r="E208" s="140" t="s">
        <v>12</v>
      </c>
      <c r="F208" s="141"/>
    </row>
    <row r="209" spans="1:6" ht="18" customHeight="1" x14ac:dyDescent="0.2">
      <c r="A209" s="15" t="s">
        <v>143</v>
      </c>
      <c r="B209" s="15" t="s">
        <v>14</v>
      </c>
      <c r="C209" s="16"/>
      <c r="D209" s="16"/>
      <c r="E209" s="16"/>
      <c r="F209" s="17">
        <v>0</v>
      </c>
    </row>
    <row r="210" spans="1:6" x14ac:dyDescent="0.2">
      <c r="A210" s="22"/>
      <c r="B210" s="142"/>
      <c r="C210" s="143"/>
      <c r="D210" s="131"/>
      <c r="E210" s="40"/>
      <c r="F210" s="131"/>
    </row>
    <row r="211" spans="1:6" ht="12.75" customHeight="1" x14ac:dyDescent="0.2">
      <c r="A211" s="44" t="s">
        <v>144</v>
      </c>
      <c r="B211" s="200" t="s">
        <v>38</v>
      </c>
      <c r="C211" s="200"/>
      <c r="D211" s="200"/>
      <c r="E211" s="134"/>
      <c r="F211" s="130">
        <v>0</v>
      </c>
    </row>
    <row r="212" spans="1:6" x14ac:dyDescent="0.2">
      <c r="A212" s="144"/>
      <c r="B212" s="144"/>
      <c r="C212" s="144"/>
      <c r="D212" s="22"/>
      <c r="E212" s="22"/>
      <c r="F212" s="132"/>
    </row>
    <row r="213" spans="1:6" ht="19.5" customHeight="1" x14ac:dyDescent="0.2">
      <c r="A213" s="49" t="s">
        <v>145</v>
      </c>
      <c r="B213" s="44" t="s">
        <v>40</v>
      </c>
      <c r="C213" s="128"/>
      <c r="D213" s="128"/>
      <c r="E213" s="128"/>
      <c r="F213" s="129">
        <v>0</v>
      </c>
    </row>
    <row r="214" spans="1:6" ht="12.75" customHeight="1" x14ac:dyDescent="0.2">
      <c r="A214" s="34"/>
      <c r="B214" s="34"/>
      <c r="C214" s="22"/>
      <c r="D214" s="22"/>
      <c r="E214" s="22"/>
      <c r="F214" s="131"/>
    </row>
    <row r="215" spans="1:6" x14ac:dyDescent="0.2">
      <c r="A215" s="44" t="s">
        <v>146</v>
      </c>
      <c r="B215" s="44" t="s">
        <v>42</v>
      </c>
      <c r="C215" s="128"/>
      <c r="D215" s="128"/>
      <c r="E215" s="128"/>
      <c r="F215" s="129">
        <v>0</v>
      </c>
    </row>
    <row r="216" spans="1:6" x14ac:dyDescent="0.2">
      <c r="A216" s="22"/>
      <c r="B216" s="22"/>
      <c r="C216" s="22"/>
      <c r="D216" s="22"/>
      <c r="E216" s="22"/>
      <c r="F216" s="127"/>
    </row>
    <row r="217" spans="1:6" x14ac:dyDescent="0.2">
      <c r="A217" s="93" t="s">
        <v>147</v>
      </c>
      <c r="B217" s="93" t="s">
        <v>148</v>
      </c>
      <c r="C217" s="145"/>
      <c r="D217" s="145"/>
      <c r="E217" s="145"/>
      <c r="F217" s="146">
        <f>D219</f>
        <v>29241.89</v>
      </c>
    </row>
    <row r="218" spans="1:6" x14ac:dyDescent="0.2">
      <c r="A218" s="19" t="s">
        <v>15</v>
      </c>
      <c r="B218" s="209" t="s">
        <v>149</v>
      </c>
      <c r="C218" s="209"/>
      <c r="D218" s="209"/>
      <c r="E218" s="209"/>
      <c r="F218" s="209"/>
    </row>
    <row r="219" spans="1:6" ht="19.5" x14ac:dyDescent="0.2">
      <c r="A219" s="22"/>
      <c r="B219" s="30" t="s">
        <v>24</v>
      </c>
      <c r="C219" s="96" t="s">
        <v>150</v>
      </c>
      <c r="D219" s="147">
        <v>29241.89</v>
      </c>
      <c r="E219" s="102" t="s">
        <v>151</v>
      </c>
      <c r="F219" s="148">
        <v>29241.89</v>
      </c>
    </row>
    <row r="220" spans="1:6" ht="12.75" customHeight="1" x14ac:dyDescent="0.2">
      <c r="A220" s="22"/>
      <c r="B220" s="47"/>
      <c r="C220" s="47"/>
      <c r="D220" s="47"/>
      <c r="E220" s="22"/>
      <c r="F220" s="127"/>
    </row>
    <row r="221" spans="1:6" ht="24.75" customHeight="1" x14ac:dyDescent="0.2">
      <c r="A221" s="44" t="s">
        <v>152</v>
      </c>
      <c r="B221" s="200" t="s">
        <v>46</v>
      </c>
      <c r="C221" s="200"/>
      <c r="D221" s="45"/>
      <c r="E221" s="128"/>
      <c r="F221" s="130">
        <v>0</v>
      </c>
    </row>
    <row r="222" spans="1:6" ht="24.75" customHeight="1" x14ac:dyDescent="0.2">
      <c r="A222" s="149"/>
      <c r="B222" s="150"/>
      <c r="C222" s="150"/>
      <c r="D222" s="150"/>
      <c r="E222" s="149"/>
      <c r="F222" s="151"/>
    </row>
    <row r="223" spans="1:6" ht="24.75" customHeight="1" x14ac:dyDescent="0.2">
      <c r="A223" s="93" t="s">
        <v>153</v>
      </c>
      <c r="B223" s="44" t="s">
        <v>154</v>
      </c>
      <c r="C223" s="94"/>
      <c r="D223" s="94"/>
      <c r="E223" s="145"/>
      <c r="F223" s="130">
        <v>0</v>
      </c>
    </row>
    <row r="224" spans="1:6" ht="20.25" customHeight="1" x14ac:dyDescent="0.2">
      <c r="A224" s="22"/>
      <c r="B224" s="47"/>
      <c r="C224" s="47"/>
      <c r="D224" s="47"/>
      <c r="E224" s="22"/>
      <c r="F224" s="127"/>
    </row>
    <row r="225" spans="1:16" ht="12" customHeight="1" x14ac:dyDescent="0.2">
      <c r="A225" s="44" t="s">
        <v>155</v>
      </c>
      <c r="B225" s="44" t="s">
        <v>50</v>
      </c>
      <c r="C225" s="45"/>
      <c r="D225" s="45"/>
      <c r="E225" s="128"/>
      <c r="F225" s="129">
        <f>SUM(D227,D230)</f>
        <v>32500</v>
      </c>
    </row>
    <row r="226" spans="1:16" ht="12" customHeight="1" x14ac:dyDescent="0.2">
      <c r="A226" s="108" t="s">
        <v>15</v>
      </c>
      <c r="B226" s="210" t="s">
        <v>156</v>
      </c>
      <c r="C226" s="210"/>
      <c r="D226" s="118"/>
      <c r="E226" s="152"/>
      <c r="F226" s="153"/>
    </row>
    <row r="227" spans="1:16" ht="20.25" customHeight="1" x14ac:dyDescent="0.2">
      <c r="A227" s="110"/>
      <c r="B227" s="111" t="s">
        <v>157</v>
      </c>
      <c r="C227" s="96" t="s">
        <v>158</v>
      </c>
      <c r="D227" s="147">
        <v>11250</v>
      </c>
      <c r="E227" s="27" t="s">
        <v>20</v>
      </c>
      <c r="F227" s="154">
        <v>11250</v>
      </c>
    </row>
    <row r="228" spans="1:16" ht="23.25" customHeight="1" x14ac:dyDescent="0.2">
      <c r="A228" s="155"/>
      <c r="B228" s="23"/>
      <c r="C228" s="156"/>
      <c r="D228" s="63"/>
      <c r="E228" s="157"/>
      <c r="F228" s="63"/>
    </row>
    <row r="229" spans="1:16" x14ac:dyDescent="0.2">
      <c r="A229" s="108" t="s">
        <v>27</v>
      </c>
      <c r="B229" s="211" t="s">
        <v>159</v>
      </c>
      <c r="C229" s="211"/>
      <c r="D229" s="211"/>
      <c r="E229" s="211"/>
      <c r="F229" s="158"/>
    </row>
    <row r="230" spans="1:16" ht="21.75" customHeight="1" x14ac:dyDescent="0.2">
      <c r="A230" s="22"/>
      <c r="B230" s="159" t="s">
        <v>21</v>
      </c>
      <c r="C230" s="24" t="s">
        <v>160</v>
      </c>
      <c r="D230" s="147">
        <v>21250</v>
      </c>
      <c r="E230" s="27" t="s">
        <v>20</v>
      </c>
      <c r="F230" s="160">
        <v>21250</v>
      </c>
      <c r="I230" s="7"/>
    </row>
    <row r="231" spans="1:16" ht="21.75" customHeight="1" x14ac:dyDescent="0.2">
      <c r="A231" s="22"/>
      <c r="B231" s="41"/>
      <c r="C231" s="40"/>
      <c r="D231" s="35"/>
      <c r="E231" s="38"/>
      <c r="F231" s="35"/>
      <c r="L231" s="40"/>
    </row>
    <row r="232" spans="1:16" x14ac:dyDescent="0.2">
      <c r="A232"/>
      <c r="B232" s="22"/>
      <c r="C232" s="142"/>
      <c r="D232" s="40"/>
      <c r="E232" s="131"/>
      <c r="F232" s="40"/>
    </row>
    <row r="233" spans="1:16" ht="19.5" customHeight="1" x14ac:dyDescent="0.2">
      <c r="A233" s="44" t="s">
        <v>161</v>
      </c>
      <c r="B233" s="49" t="s">
        <v>52</v>
      </c>
      <c r="C233" s="49"/>
      <c r="D233" s="49"/>
      <c r="E233" s="128"/>
      <c r="F233" s="128"/>
    </row>
    <row r="234" spans="1:16" s="117" customFormat="1" ht="20.25" customHeight="1" x14ac:dyDescent="0.2">
      <c r="A234" s="1"/>
      <c r="B234" s="207"/>
      <c r="C234" s="207"/>
      <c r="D234" s="1"/>
      <c r="E234" s="1"/>
      <c r="F234" s="133"/>
      <c r="H234" s="41"/>
      <c r="I234" s="40"/>
      <c r="J234" s="35"/>
      <c r="K234" s="40"/>
      <c r="L234" s="35"/>
      <c r="M234" s="3"/>
      <c r="N234" s="3"/>
      <c r="O234" s="3"/>
      <c r="P234" s="3"/>
    </row>
    <row r="235" spans="1:16" s="117" customFormat="1" ht="20.25" customHeight="1" x14ac:dyDescent="0.2">
      <c r="A235" s="49" t="s">
        <v>162</v>
      </c>
      <c r="B235" s="198" t="s">
        <v>54</v>
      </c>
      <c r="C235" s="198"/>
      <c r="D235" s="198"/>
      <c r="E235" s="134"/>
      <c r="F235" s="130">
        <v>0</v>
      </c>
      <c r="H235" s="41"/>
      <c r="I235" s="40"/>
      <c r="J235" s="35"/>
      <c r="K235" s="40"/>
      <c r="L235" s="35"/>
      <c r="M235" s="3"/>
      <c r="N235" s="3"/>
      <c r="O235" s="3"/>
      <c r="P235" s="3"/>
    </row>
    <row r="236" spans="1:16" ht="20.25" customHeight="1" x14ac:dyDescent="0.2">
      <c r="A236" s="50"/>
      <c r="B236" s="50"/>
      <c r="C236" s="135"/>
      <c r="D236" s="135"/>
      <c r="E236" s="136"/>
      <c r="F236" s="137"/>
    </row>
    <row r="237" spans="1:16" ht="20.25" customHeight="1" x14ac:dyDescent="0.2">
      <c r="A237" s="8" t="s">
        <v>163</v>
      </c>
      <c r="B237" s="199" t="s">
        <v>164</v>
      </c>
      <c r="C237" s="199"/>
      <c r="D237" s="199"/>
      <c r="E237" s="161"/>
      <c r="F237" s="161"/>
    </row>
    <row r="238" spans="1:16" ht="12.75" customHeight="1" x14ac:dyDescent="0.2">
      <c r="A238" s="9"/>
      <c r="B238" s="9"/>
      <c r="C238" s="9"/>
      <c r="D238" s="9"/>
      <c r="E238" s="10" t="s">
        <v>7</v>
      </c>
      <c r="F238" s="11">
        <f>SUM(F240,F242,F244,F248,F246,F250,F252,F254,F256,F258)</f>
        <v>0</v>
      </c>
    </row>
    <row r="239" spans="1:16" ht="20.25" customHeight="1" x14ac:dyDescent="0.2">
      <c r="A239" s="12" t="s">
        <v>8</v>
      </c>
      <c r="B239" s="12" t="s">
        <v>9</v>
      </c>
      <c r="C239" s="13" t="s">
        <v>10</v>
      </c>
      <c r="D239" s="14" t="s">
        <v>11</v>
      </c>
      <c r="E239" s="141" t="s">
        <v>12</v>
      </c>
      <c r="F239" s="141"/>
    </row>
    <row r="240" spans="1:16" ht="12" customHeight="1" x14ac:dyDescent="0.2">
      <c r="A240" s="49" t="s">
        <v>165</v>
      </c>
      <c r="B240" s="44" t="s">
        <v>166</v>
      </c>
      <c r="C240" s="134"/>
      <c r="D240" s="134"/>
      <c r="E240" s="134"/>
      <c r="F240" s="130">
        <v>0</v>
      </c>
    </row>
    <row r="241" spans="1:6" ht="12" customHeight="1" x14ac:dyDescent="0.2">
      <c r="A241" s="1"/>
      <c r="B241" s="41"/>
      <c r="C241" s="1"/>
      <c r="D241" s="131"/>
      <c r="E241" s="1"/>
      <c r="F241" s="132"/>
    </row>
    <row r="242" spans="1:6" ht="12.75" customHeight="1" x14ac:dyDescent="0.2">
      <c r="A242" s="49" t="s">
        <v>167</v>
      </c>
      <c r="B242" s="200" t="s">
        <v>38</v>
      </c>
      <c r="C242" s="200"/>
      <c r="D242" s="200"/>
      <c r="E242" s="128"/>
      <c r="F242" s="129">
        <v>0</v>
      </c>
    </row>
    <row r="243" spans="1:6" x14ac:dyDescent="0.2">
      <c r="A243" s="22"/>
      <c r="B243" s="201"/>
      <c r="C243" s="201"/>
      <c r="D243" s="201"/>
      <c r="E243" s="22"/>
      <c r="F243" s="127"/>
    </row>
    <row r="244" spans="1:6" x14ac:dyDescent="0.2">
      <c r="A244" s="49" t="s">
        <v>168</v>
      </c>
      <c r="B244" s="44" t="s">
        <v>40</v>
      </c>
      <c r="C244" s="128"/>
      <c r="D244" s="128"/>
      <c r="E244" s="128"/>
      <c r="F244" s="129">
        <v>0</v>
      </c>
    </row>
    <row r="245" spans="1:6" x14ac:dyDescent="0.2">
      <c r="A245" s="22"/>
      <c r="B245" s="22"/>
      <c r="C245" s="22"/>
      <c r="D245" s="22"/>
      <c r="E245" s="22"/>
      <c r="F245" s="127"/>
    </row>
    <row r="246" spans="1:6" x14ac:dyDescent="0.2">
      <c r="A246" s="49" t="s">
        <v>169</v>
      </c>
      <c r="B246" s="44" t="s">
        <v>42</v>
      </c>
      <c r="C246" s="128"/>
      <c r="D246" s="128"/>
      <c r="E246" s="128"/>
      <c r="F246" s="129">
        <v>0</v>
      </c>
    </row>
    <row r="247" spans="1:6" ht="16.5" customHeight="1" x14ac:dyDescent="0.2">
      <c r="A247" s="22"/>
      <c r="B247" s="22"/>
      <c r="C247" s="22"/>
      <c r="D247" s="22"/>
      <c r="E247" s="22"/>
      <c r="F247" s="127"/>
    </row>
    <row r="248" spans="1:6" ht="10.5" customHeight="1" x14ac:dyDescent="0.2">
      <c r="A248" s="49" t="s">
        <v>170</v>
      </c>
      <c r="B248" s="44" t="s">
        <v>44</v>
      </c>
      <c r="C248" s="128"/>
      <c r="D248" s="128"/>
      <c r="E248" s="128"/>
      <c r="F248" s="129">
        <v>0</v>
      </c>
    </row>
    <row r="249" spans="1:6" x14ac:dyDescent="0.2">
      <c r="A249" s="22"/>
      <c r="B249" s="22"/>
      <c r="C249" s="22"/>
      <c r="D249" s="22"/>
      <c r="E249" s="22"/>
      <c r="F249" s="127"/>
    </row>
    <row r="250" spans="1:6" ht="17.25" customHeight="1" x14ac:dyDescent="0.2">
      <c r="A250" s="49" t="s">
        <v>171</v>
      </c>
      <c r="B250" s="44" t="s">
        <v>46</v>
      </c>
      <c r="C250" s="128"/>
      <c r="D250" s="128"/>
      <c r="E250" s="128"/>
      <c r="F250" s="129">
        <v>0</v>
      </c>
    </row>
    <row r="251" spans="1:6" ht="12.75" customHeight="1" x14ac:dyDescent="0.2">
      <c r="A251" s="22"/>
      <c r="B251" s="22"/>
      <c r="C251" s="22"/>
      <c r="D251" s="22"/>
      <c r="E251" s="22"/>
      <c r="F251" s="127"/>
    </row>
    <row r="252" spans="1:6" ht="15" customHeight="1" x14ac:dyDescent="0.2">
      <c r="A252" s="49" t="s">
        <v>172</v>
      </c>
      <c r="B252" s="44" t="s">
        <v>48</v>
      </c>
      <c r="C252" s="134"/>
      <c r="D252" s="134"/>
      <c r="E252" s="134"/>
      <c r="F252" s="130">
        <v>0</v>
      </c>
    </row>
    <row r="253" spans="1:6" ht="12" customHeight="1" x14ac:dyDescent="0.2">
      <c r="A253" s="1"/>
      <c r="B253" s="41"/>
      <c r="C253" s="1"/>
      <c r="D253" s="131"/>
      <c r="E253" s="1"/>
      <c r="F253" s="132"/>
    </row>
    <row r="254" spans="1:6" ht="12" customHeight="1" x14ac:dyDescent="0.2">
      <c r="A254" s="49" t="s">
        <v>173</v>
      </c>
      <c r="B254" s="44" t="s">
        <v>50</v>
      </c>
      <c r="C254" s="134"/>
      <c r="D254" s="134"/>
      <c r="E254" s="134"/>
      <c r="F254" s="130">
        <v>0</v>
      </c>
    </row>
    <row r="255" spans="1:6" ht="12" customHeight="1" x14ac:dyDescent="0.2">
      <c r="A255" s="1"/>
      <c r="B255" s="1"/>
      <c r="C255" s="1"/>
      <c r="D255" s="131"/>
      <c r="E255" s="1"/>
      <c r="F255" s="132"/>
    </row>
    <row r="256" spans="1:6" ht="12.75" customHeight="1" x14ac:dyDescent="0.2">
      <c r="A256" s="49" t="s">
        <v>174</v>
      </c>
      <c r="B256" s="202" t="s">
        <v>52</v>
      </c>
      <c r="C256" s="202"/>
      <c r="D256" s="202"/>
      <c r="E256" s="134"/>
      <c r="F256" s="130">
        <v>0</v>
      </c>
    </row>
    <row r="257" spans="1:6" ht="12" customHeight="1" x14ac:dyDescent="0.2">
      <c r="A257" s="50"/>
      <c r="B257" s="34"/>
      <c r="C257" s="136"/>
      <c r="D257" s="136"/>
      <c r="E257" s="136"/>
      <c r="F257" s="137"/>
    </row>
    <row r="258" spans="1:6" ht="12" customHeight="1" x14ac:dyDescent="0.2">
      <c r="A258" s="49" t="s">
        <v>175</v>
      </c>
      <c r="B258" s="198" t="s">
        <v>54</v>
      </c>
      <c r="C258" s="198"/>
      <c r="D258" s="198"/>
      <c r="E258" s="134"/>
      <c r="F258" s="130">
        <v>0</v>
      </c>
    </row>
    <row r="259" spans="1:6" ht="12.75" customHeight="1" x14ac:dyDescent="0.2">
      <c r="A259" s="50"/>
      <c r="B259" s="50"/>
      <c r="C259" s="135"/>
      <c r="D259" s="135"/>
      <c r="E259" s="136"/>
      <c r="F259" s="137"/>
    </row>
    <row r="260" spans="1:6" ht="12" customHeight="1" x14ac:dyDescent="0.2">
      <c r="A260" s="203" t="s">
        <v>176</v>
      </c>
      <c r="B260" s="203"/>
      <c r="C260" s="203"/>
      <c r="D260" s="203"/>
      <c r="E260" s="203"/>
      <c r="F260" s="11">
        <f>SUM(F238,F207,F180,F49,F10)</f>
        <v>6446869.7299999995</v>
      </c>
    </row>
    <row r="261" spans="1:6" ht="12.75" customHeight="1" x14ac:dyDescent="0.2">
      <c r="A261" s="144"/>
      <c r="B261" s="144"/>
      <c r="C261" s="144"/>
      <c r="D261" s="1"/>
      <c r="E261" s="1"/>
      <c r="F261" s="132"/>
    </row>
    <row r="262" spans="1:6" x14ac:dyDescent="0.2">
      <c r="A262" s="204" t="s">
        <v>177</v>
      </c>
      <c r="B262" s="205"/>
      <c r="C262" s="205"/>
      <c r="D262" s="205"/>
      <c r="E262" s="206"/>
      <c r="F262" s="162"/>
    </row>
    <row r="263" spans="1:6" ht="12" customHeight="1" x14ac:dyDescent="0.2">
      <c r="A263" s="190" t="s">
        <v>178</v>
      </c>
      <c r="B263" s="191"/>
      <c r="C263" s="191"/>
      <c r="D263" s="191"/>
      <c r="E263" s="163">
        <f>SUM(F240,F209,F182,F51,F12)</f>
        <v>2193596.5100000002</v>
      </c>
      <c r="F263" s="4"/>
    </row>
    <row r="264" spans="1:6" ht="12" customHeight="1" x14ac:dyDescent="0.2">
      <c r="A264" s="190" t="s">
        <v>179</v>
      </c>
      <c r="B264" s="191"/>
      <c r="C264" s="191"/>
      <c r="D264" s="191"/>
      <c r="E264" s="163">
        <f>SUM(F242,F211,F188,F92,F30)</f>
        <v>1625439.86</v>
      </c>
      <c r="F264" s="4"/>
    </row>
    <row r="265" spans="1:6" ht="12" customHeight="1" x14ac:dyDescent="0.2">
      <c r="A265" s="190" t="s">
        <v>180</v>
      </c>
      <c r="B265" s="191"/>
      <c r="C265" s="191"/>
      <c r="D265" s="191"/>
      <c r="E265" s="163">
        <f>SUM(F244,F213,F190,F105,F32)</f>
        <v>0</v>
      </c>
      <c r="F265" s="4"/>
    </row>
    <row r="266" spans="1:6" ht="12.75" customHeight="1" x14ac:dyDescent="0.2">
      <c r="A266" s="190" t="s">
        <v>181</v>
      </c>
      <c r="B266" s="191"/>
      <c r="C266" s="191"/>
      <c r="D266" s="191"/>
      <c r="E266" s="163">
        <f>SUM(F246,F215,F192,F34,F107)</f>
        <v>0</v>
      </c>
      <c r="F266" s="4"/>
    </row>
    <row r="267" spans="1:6" ht="18" customHeight="1" x14ac:dyDescent="0.2">
      <c r="A267" s="190" t="s">
        <v>182</v>
      </c>
      <c r="B267" s="191"/>
      <c r="C267" s="191"/>
      <c r="D267" s="191"/>
      <c r="E267" s="163">
        <f>SUM(F248,F217,F194,F109,F36)</f>
        <v>29241.89</v>
      </c>
      <c r="F267" s="4"/>
    </row>
    <row r="268" spans="1:6" ht="25.5" customHeight="1" x14ac:dyDescent="0.2">
      <c r="A268" s="190" t="s">
        <v>183</v>
      </c>
      <c r="B268" s="191"/>
      <c r="C268" s="191"/>
      <c r="D268" s="191"/>
      <c r="E268" s="163">
        <f>SUM(F250,F221,F196,F112,F38)</f>
        <v>62443</v>
      </c>
      <c r="F268" s="4"/>
    </row>
    <row r="269" spans="1:6" ht="11.25" customHeight="1" x14ac:dyDescent="0.2">
      <c r="A269" s="190" t="s">
        <v>184</v>
      </c>
      <c r="B269" s="191"/>
      <c r="C269" s="191"/>
      <c r="D269" s="191"/>
      <c r="E269" s="163">
        <f>SUM(F252,F223,F198,F124,F40)</f>
        <v>355961.19</v>
      </c>
      <c r="F269" s="4"/>
    </row>
    <row r="270" spans="1:6" ht="11.25" customHeight="1" x14ac:dyDescent="0.2">
      <c r="A270" s="190" t="s">
        <v>185</v>
      </c>
      <c r="B270" s="191"/>
      <c r="C270" s="191"/>
      <c r="D270" s="191"/>
      <c r="E270" s="163">
        <f>SUM(F254,F225,F200,F148,F42)</f>
        <v>32500</v>
      </c>
      <c r="F270" s="4"/>
    </row>
    <row r="271" spans="1:6" ht="12.75" customHeight="1" x14ac:dyDescent="0.2">
      <c r="A271" s="190" t="s">
        <v>186</v>
      </c>
      <c r="B271" s="191"/>
      <c r="C271" s="191"/>
      <c r="D271" s="191"/>
      <c r="E271" s="163">
        <f>SUM(F256,F233,F202,F150,F44)</f>
        <v>0</v>
      </c>
      <c r="F271" s="4"/>
    </row>
    <row r="272" spans="1:6" ht="12.75" customHeight="1" x14ac:dyDescent="0.2">
      <c r="A272" s="192" t="s">
        <v>187</v>
      </c>
      <c r="B272" s="193"/>
      <c r="C272" s="193"/>
      <c r="D272" s="193"/>
      <c r="E272" s="163">
        <f>SUM(F258,F235,F204,F152,F46)</f>
        <v>2147687.2800000003</v>
      </c>
      <c r="F272" s="4"/>
    </row>
    <row r="273" spans="1:7" ht="12.75" customHeight="1" x14ac:dyDescent="0.2">
      <c r="A273" s="164" t="s">
        <v>26</v>
      </c>
      <c r="B273" s="165"/>
      <c r="C273" s="165"/>
      <c r="D273" s="165"/>
      <c r="E273" s="166">
        <f>SUM(E263:E272)</f>
        <v>6446869.7300000004</v>
      </c>
      <c r="F273" s="132"/>
    </row>
    <row r="274" spans="1:7" ht="12.75" customHeight="1" x14ac:dyDescent="0.2">
      <c r="A274" s="144"/>
      <c r="B274" s="144"/>
      <c r="C274" s="144"/>
      <c r="D274" s="1"/>
      <c r="E274" s="1"/>
      <c r="F274" s="132"/>
    </row>
    <row r="275" spans="1:7" ht="12.75" customHeight="1" x14ac:dyDescent="0.2">
      <c r="A275" s="194" t="s">
        <v>188</v>
      </c>
      <c r="B275" s="194"/>
      <c r="C275" s="194"/>
      <c r="D275" s="194"/>
      <c r="E275" s="194"/>
      <c r="F275" s="194"/>
    </row>
    <row r="276" spans="1:7" ht="12.75" customHeight="1" x14ac:dyDescent="0.2">
      <c r="A276" s="191" t="s">
        <v>189</v>
      </c>
      <c r="B276" s="191"/>
      <c r="C276" s="191"/>
      <c r="D276" s="191"/>
      <c r="E276" s="191"/>
      <c r="F276" s="191"/>
    </row>
    <row r="277" spans="1:7" ht="12.75" customHeight="1" x14ac:dyDescent="0.2">
      <c r="A277" s="195" t="s">
        <v>190</v>
      </c>
      <c r="B277" s="195"/>
      <c r="C277" s="195"/>
      <c r="D277" s="195"/>
      <c r="E277" s="195"/>
      <c r="F277" s="195"/>
    </row>
    <row r="278" spans="1:7" ht="12.75" customHeight="1" x14ac:dyDescent="0.2">
      <c r="A278" s="167"/>
      <c r="B278" s="168" t="s">
        <v>191</v>
      </c>
      <c r="C278" s="20"/>
      <c r="D278" s="20"/>
      <c r="E278" s="169">
        <f>SUM( F14,F22,F71,F85,F88,F101,F102,F115,F118,)</f>
        <v>807658.62999999989</v>
      </c>
      <c r="F278" s="170"/>
    </row>
    <row r="279" spans="1:7" x14ac:dyDescent="0.2">
      <c r="A279" s="167"/>
      <c r="B279" s="171" t="s">
        <v>192</v>
      </c>
      <c r="C279" s="22"/>
      <c r="D279" s="22"/>
      <c r="E279" s="172">
        <v>0</v>
      </c>
      <c r="F279" s="170"/>
    </row>
    <row r="280" spans="1:7" ht="24.75" customHeight="1" x14ac:dyDescent="0.2">
      <c r="A280" s="167"/>
      <c r="B280" s="171" t="s">
        <v>193</v>
      </c>
      <c r="C280" s="22"/>
      <c r="D280" s="22"/>
      <c r="E280" s="173">
        <f>F219</f>
        <v>29241.89</v>
      </c>
      <c r="F280" s="170"/>
    </row>
    <row r="281" spans="1:7" ht="15.75" customHeight="1" x14ac:dyDescent="0.2">
      <c r="A281" s="167"/>
      <c r="B281" s="174" t="s">
        <v>194</v>
      </c>
      <c r="C281" s="149"/>
      <c r="D281" s="149"/>
      <c r="E281" s="175"/>
      <c r="F281" s="170"/>
    </row>
    <row r="282" spans="1:7" x14ac:dyDescent="0.2">
      <c r="A282" s="167"/>
      <c r="B282" s="171" t="s">
        <v>195</v>
      </c>
      <c r="C282" s="22"/>
      <c r="D282" s="22"/>
      <c r="E282" s="173">
        <f>SUM(F142,F185,)</f>
        <v>20200</v>
      </c>
      <c r="F282" s="170"/>
    </row>
    <row r="283" spans="1:7" ht="12.75" customHeight="1" x14ac:dyDescent="0.2">
      <c r="A283" s="167"/>
      <c r="B283" s="171" t="s">
        <v>196</v>
      </c>
      <c r="C283" s="22"/>
      <c r="D283" s="22"/>
      <c r="E283" s="172">
        <f>SUM(F15,F20,F24,F53,F56,F59,F62,F63,F66,F69,F70,F76,F79,F121,F138,F141,F146,F186,F227,F230,,)</f>
        <v>811344.32000000007</v>
      </c>
      <c r="F283" s="170"/>
    </row>
    <row r="284" spans="1:7" ht="12.75" customHeight="1" x14ac:dyDescent="0.2">
      <c r="A284" s="167"/>
      <c r="B284" s="171" t="s">
        <v>197</v>
      </c>
      <c r="C284" s="22"/>
      <c r="D284" s="22"/>
      <c r="E284" s="173">
        <f>SUM(F72,F175)</f>
        <v>4500</v>
      </c>
      <c r="F284" s="170"/>
      <c r="G284" s="18"/>
    </row>
    <row r="285" spans="1:7" ht="12.75" customHeight="1" x14ac:dyDescent="0.2">
      <c r="A285" s="167"/>
      <c r="B285" s="171" t="s">
        <v>198</v>
      </c>
      <c r="C285" s="22"/>
      <c r="D285" s="22"/>
      <c r="E285" s="173">
        <f>SUM(F110)</f>
        <v>0</v>
      </c>
      <c r="F285" s="170"/>
    </row>
    <row r="286" spans="1:7" x14ac:dyDescent="0.2">
      <c r="A286" s="167"/>
      <c r="B286" s="196" t="s">
        <v>199</v>
      </c>
      <c r="C286" s="197"/>
      <c r="D286" s="22"/>
      <c r="E286" s="172"/>
      <c r="F286" s="170"/>
    </row>
    <row r="287" spans="1:7" x14ac:dyDescent="0.2">
      <c r="A287" s="167"/>
      <c r="B287" s="171" t="s">
        <v>200</v>
      </c>
      <c r="C287" s="135"/>
      <c r="D287" s="22"/>
      <c r="E287" s="173">
        <f>SUM(F16,F17,F80,F81,F82,F95,F97,F127,F128,F132,F133,F154,F155,F159,F160,F164,F165,F168,F169,F172,)</f>
        <v>4667223.040000001</v>
      </c>
      <c r="F287" s="170"/>
    </row>
    <row r="288" spans="1:7" x14ac:dyDescent="0.2">
      <c r="A288" s="167"/>
      <c r="B288" s="171" t="s">
        <v>201</v>
      </c>
      <c r="C288" s="135"/>
      <c r="D288" s="22"/>
      <c r="E288" s="173">
        <f>SUM(F96,)</f>
        <v>100000</v>
      </c>
      <c r="F288" s="170"/>
    </row>
    <row r="289" spans="1:6" x14ac:dyDescent="0.2">
      <c r="A289" s="167"/>
      <c r="B289" s="176" t="s">
        <v>202</v>
      </c>
      <c r="C289" s="177"/>
      <c r="D289" s="177"/>
      <c r="E289" s="178">
        <f>SUM(F26)</f>
        <v>6701.85</v>
      </c>
      <c r="F289" s="170"/>
    </row>
    <row r="290" spans="1:6" x14ac:dyDescent="0.2">
      <c r="A290" s="167"/>
      <c r="B290" s="179" t="s">
        <v>203</v>
      </c>
      <c r="C290" s="180"/>
      <c r="D290" s="180"/>
      <c r="E290" s="181">
        <f>SUM(E278:E289)</f>
        <v>6446869.7300000004</v>
      </c>
      <c r="F290" s="170"/>
    </row>
    <row r="291" spans="1:6" x14ac:dyDescent="0.2">
      <c r="A291" s="22"/>
      <c r="B291" s="182"/>
      <c r="C291" s="183"/>
      <c r="D291" s="183"/>
      <c r="E291" s="184"/>
      <c r="F291" s="127"/>
    </row>
    <row r="292" spans="1:6" x14ac:dyDescent="0.2">
      <c r="A292" s="194" t="s">
        <v>204</v>
      </c>
      <c r="B292" s="194"/>
      <c r="C292" s="194"/>
      <c r="D292" s="194"/>
      <c r="E292" s="194"/>
      <c r="F292" s="194"/>
    </row>
    <row r="293" spans="1:6" ht="12.75" customHeight="1" x14ac:dyDescent="0.2">
      <c r="A293" s="189" t="s">
        <v>206</v>
      </c>
      <c r="B293" s="189"/>
      <c r="C293" s="189"/>
      <c r="D293" s="189"/>
      <c r="E293" s="189"/>
      <c r="F293" s="189"/>
    </row>
    <row r="294" spans="1:6" ht="25.5" customHeight="1" x14ac:dyDescent="0.2"/>
    <row r="295" spans="1:6" ht="12.75" customHeight="1" x14ac:dyDescent="0.2">
      <c r="B295" s="185" t="s">
        <v>208</v>
      </c>
      <c r="C295" s="185"/>
      <c r="D295" s="185"/>
      <c r="E295" s="186" t="s">
        <v>205</v>
      </c>
    </row>
    <row r="296" spans="1:6" x14ac:dyDescent="0.2">
      <c r="B296" s="185" t="s">
        <v>209</v>
      </c>
      <c r="C296" s="185"/>
      <c r="D296" s="185"/>
      <c r="E296" s="185"/>
    </row>
    <row r="297" spans="1:6" ht="12.75" customHeight="1" x14ac:dyDescent="0.2">
      <c r="B297" s="185" t="s">
        <v>210</v>
      </c>
      <c r="C297" s="185"/>
      <c r="D297" s="185"/>
      <c r="E297" s="185" t="s">
        <v>207</v>
      </c>
    </row>
    <row r="298" spans="1:6" ht="12.75" customHeight="1" x14ac:dyDescent="0.2"/>
    <row r="300" spans="1:6" ht="12.75" customHeight="1" x14ac:dyDescent="0.2"/>
    <row r="301" spans="1:6" ht="12.75" customHeight="1" x14ac:dyDescent="0.2"/>
  </sheetData>
  <mergeCells count="90">
    <mergeCell ref="A8:F8"/>
    <mergeCell ref="A2:F2"/>
    <mergeCell ref="A4:F4"/>
    <mergeCell ref="A5:F5"/>
    <mergeCell ref="A6:F6"/>
    <mergeCell ref="A7:F7"/>
    <mergeCell ref="B48:F48"/>
    <mergeCell ref="B9:F9"/>
    <mergeCell ref="E11:F11"/>
    <mergeCell ref="B13:D13"/>
    <mergeCell ref="B19:D19"/>
    <mergeCell ref="B21:D21"/>
    <mergeCell ref="B23:D23"/>
    <mergeCell ref="B25:D25"/>
    <mergeCell ref="B30:D30"/>
    <mergeCell ref="B31:D31"/>
    <mergeCell ref="B44:D44"/>
    <mergeCell ref="B46:D46"/>
    <mergeCell ref="B90:D90"/>
    <mergeCell ref="E50:F50"/>
    <mergeCell ref="B52:D52"/>
    <mergeCell ref="B55:D55"/>
    <mergeCell ref="B58:D58"/>
    <mergeCell ref="B61:D61"/>
    <mergeCell ref="B65:D65"/>
    <mergeCell ref="B68:C68"/>
    <mergeCell ref="B75:D75"/>
    <mergeCell ref="B78:D78"/>
    <mergeCell ref="B84:D84"/>
    <mergeCell ref="B87:E87"/>
    <mergeCell ref="B140:D140"/>
    <mergeCell ref="B92:D92"/>
    <mergeCell ref="B93:D93"/>
    <mergeCell ref="B94:D94"/>
    <mergeCell ref="B100:C100"/>
    <mergeCell ref="B110:C110"/>
    <mergeCell ref="B114:D114"/>
    <mergeCell ref="B117:D117"/>
    <mergeCell ref="B120:D120"/>
    <mergeCell ref="B126:D126"/>
    <mergeCell ref="B131:D131"/>
    <mergeCell ref="B137:D137"/>
    <mergeCell ref="B184:E184"/>
    <mergeCell ref="B145:D145"/>
    <mergeCell ref="B150:D150"/>
    <mergeCell ref="B151:C151"/>
    <mergeCell ref="B152:D152"/>
    <mergeCell ref="B153:E153"/>
    <mergeCell ref="B158:D158"/>
    <mergeCell ref="B163:D163"/>
    <mergeCell ref="B167:D167"/>
    <mergeCell ref="B171:D171"/>
    <mergeCell ref="B174:D174"/>
    <mergeCell ref="B179:E179"/>
    <mergeCell ref="B234:C234"/>
    <mergeCell ref="B188:D188"/>
    <mergeCell ref="B189:D189"/>
    <mergeCell ref="B202:D202"/>
    <mergeCell ref="B203:C203"/>
    <mergeCell ref="B204:D204"/>
    <mergeCell ref="B206:D206"/>
    <mergeCell ref="B211:D211"/>
    <mergeCell ref="B218:F218"/>
    <mergeCell ref="B221:C221"/>
    <mergeCell ref="B226:C226"/>
    <mergeCell ref="B229:E229"/>
    <mergeCell ref="A266:D266"/>
    <mergeCell ref="B235:D235"/>
    <mergeCell ref="B237:D237"/>
    <mergeCell ref="B242:D242"/>
    <mergeCell ref="B243:D243"/>
    <mergeCell ref="B256:D256"/>
    <mergeCell ref="B258:D258"/>
    <mergeCell ref="A260:E260"/>
    <mergeCell ref="A262:E262"/>
    <mergeCell ref="A263:D263"/>
    <mergeCell ref="A264:D264"/>
    <mergeCell ref="A265:D265"/>
    <mergeCell ref="A293:F293"/>
    <mergeCell ref="A267:D267"/>
    <mergeCell ref="A268:D268"/>
    <mergeCell ref="A269:D269"/>
    <mergeCell ref="A270:D270"/>
    <mergeCell ref="A271:D271"/>
    <mergeCell ref="A272:D272"/>
    <mergeCell ref="A275:F275"/>
    <mergeCell ref="A276:F276"/>
    <mergeCell ref="A277:F277"/>
    <mergeCell ref="B286:C286"/>
    <mergeCell ref="A292:F292"/>
  </mergeCells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7.12.2020.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Nataša Kleković</cp:lastModifiedBy>
  <cp:lastPrinted>2020-12-15T10:01:11Z</cp:lastPrinted>
  <dcterms:created xsi:type="dcterms:W3CDTF">2020-12-07T13:50:18Z</dcterms:created>
  <dcterms:modified xsi:type="dcterms:W3CDTF">2020-12-15T10:01:48Z</dcterms:modified>
</cp:coreProperties>
</file>